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088" windowWidth="14808" windowHeight="603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Лист1!$27:$27</definedName>
    <definedName name="_xlnm.Print_Area" localSheetId="0">Лист1!$B$3:$J$500</definedName>
  </definedNames>
  <calcPr calcId="144525"/>
</workbook>
</file>

<file path=xl/calcChain.xml><?xml version="1.0" encoding="utf-8"?>
<calcChain xmlns="http://schemas.openxmlformats.org/spreadsheetml/2006/main">
  <c r="I384" i="1" l="1"/>
  <c r="J40" i="1"/>
  <c r="I38" i="1"/>
  <c r="I60" i="1"/>
  <c r="I59" i="1" s="1"/>
  <c r="H60" i="1"/>
  <c r="J60" i="1" s="1"/>
  <c r="J61" i="1"/>
  <c r="I43" i="1"/>
  <c r="H43" i="1"/>
  <c r="J44" i="1"/>
  <c r="I91" i="1"/>
  <c r="H91" i="1"/>
  <c r="J91" i="1" s="1"/>
  <c r="I93" i="1"/>
  <c r="H93" i="1"/>
  <c r="J93" i="1" s="1"/>
  <c r="J94" i="1"/>
  <c r="J92" i="1"/>
  <c r="I363" i="1"/>
  <c r="H363" i="1"/>
  <c r="J363" i="1" s="1"/>
  <c r="I361" i="1"/>
  <c r="H361" i="1"/>
  <c r="J364" i="1"/>
  <c r="J362" i="1"/>
  <c r="I320" i="1"/>
  <c r="H320" i="1"/>
  <c r="J321" i="1"/>
  <c r="I161" i="1"/>
  <c r="H161" i="1"/>
  <c r="J161" i="1" s="1"/>
  <c r="J162" i="1"/>
  <c r="I132" i="1"/>
  <c r="H132" i="1"/>
  <c r="J132" i="1" s="1"/>
  <c r="I135" i="1"/>
  <c r="I134" i="1" s="1"/>
  <c r="H135" i="1"/>
  <c r="J135" i="1" s="1"/>
  <c r="I137" i="1"/>
  <c r="H137" i="1"/>
  <c r="J133" i="1"/>
  <c r="J136" i="1"/>
  <c r="J138" i="1"/>
  <c r="I385" i="1"/>
  <c r="H385" i="1"/>
  <c r="J385" i="1" s="1"/>
  <c r="I387" i="1"/>
  <c r="H387" i="1"/>
  <c r="J387" i="1" s="1"/>
  <c r="J386" i="1"/>
  <c r="J388" i="1"/>
  <c r="I306" i="1"/>
  <c r="H306" i="1"/>
  <c r="J306" i="1" s="1"/>
  <c r="J307" i="1"/>
  <c r="J305" i="1"/>
  <c r="I450" i="1"/>
  <c r="H450" i="1"/>
  <c r="J450" i="1" s="1"/>
  <c r="J451" i="1"/>
  <c r="H131" i="1" l="1"/>
  <c r="J137" i="1"/>
  <c r="H134" i="1"/>
  <c r="J43" i="1"/>
  <c r="I383" i="1"/>
  <c r="H59" i="1"/>
  <c r="J59" i="1" s="1"/>
  <c r="J361" i="1"/>
  <c r="J320" i="1"/>
  <c r="J134" i="1"/>
  <c r="I131" i="1"/>
  <c r="H384" i="1"/>
  <c r="J493" i="1"/>
  <c r="J491" i="1"/>
  <c r="J489" i="1"/>
  <c r="J488" i="1"/>
  <c r="J487" i="1"/>
  <c r="J486" i="1"/>
  <c r="J485" i="1"/>
  <c r="J483" i="1"/>
  <c r="J480" i="1"/>
  <c r="J477" i="1"/>
  <c r="J476" i="1"/>
  <c r="J473" i="1"/>
  <c r="J469" i="1"/>
  <c r="J466" i="1"/>
  <c r="J463" i="1"/>
  <c r="J461" i="1"/>
  <c r="J460" i="1"/>
  <c r="J456" i="1"/>
  <c r="J453" i="1"/>
  <c r="J449" i="1"/>
  <c r="J448" i="1"/>
  <c r="J447" i="1"/>
  <c r="J445" i="1"/>
  <c r="J444" i="1"/>
  <c r="J442" i="1"/>
  <c r="J441" i="1"/>
  <c r="J438" i="1"/>
  <c r="J435" i="1"/>
  <c r="J434" i="1"/>
  <c r="J433" i="1"/>
  <c r="J430" i="1"/>
  <c r="J429" i="1"/>
  <c r="J427" i="1"/>
  <c r="J426" i="1"/>
  <c r="J424" i="1"/>
  <c r="J423" i="1"/>
  <c r="J421" i="1"/>
  <c r="J420" i="1"/>
  <c r="J418" i="1"/>
  <c r="J417" i="1"/>
  <c r="J415" i="1"/>
  <c r="J414" i="1"/>
  <c r="J412" i="1"/>
  <c r="J409" i="1"/>
  <c r="J408" i="1"/>
  <c r="J407" i="1"/>
  <c r="J403" i="1"/>
  <c r="J399" i="1"/>
  <c r="J395" i="1"/>
  <c r="J392" i="1"/>
  <c r="J381" i="1"/>
  <c r="J379" i="1"/>
  <c r="J376" i="1"/>
  <c r="J373" i="1"/>
  <c r="J372" i="1"/>
  <c r="J369" i="1"/>
  <c r="J367" i="1"/>
  <c r="J360" i="1"/>
  <c r="J356" i="1"/>
  <c r="J353" i="1"/>
  <c r="J350" i="1"/>
  <c r="J346" i="1"/>
  <c r="J343" i="1"/>
  <c r="J340" i="1"/>
  <c r="J337" i="1"/>
  <c r="J333" i="1"/>
  <c r="J332" i="1"/>
  <c r="J330" i="1"/>
  <c r="J328" i="1"/>
  <c r="J327" i="1"/>
  <c r="J325" i="1"/>
  <c r="J324" i="1"/>
  <c r="J319" i="1"/>
  <c r="J317" i="1"/>
  <c r="J315" i="1"/>
  <c r="J311" i="1"/>
  <c r="J303" i="1"/>
  <c r="J300" i="1"/>
  <c r="J297" i="1"/>
  <c r="J296" i="1"/>
  <c r="J292" i="1"/>
  <c r="J289" i="1"/>
  <c r="J288" i="1"/>
  <c r="J285" i="1"/>
  <c r="J283" i="1"/>
  <c r="J281" i="1"/>
  <c r="J279" i="1"/>
  <c r="J277" i="1"/>
  <c r="J275" i="1"/>
  <c r="J272" i="1"/>
  <c r="J270" i="1"/>
  <c r="J267" i="1"/>
  <c r="J266" i="1"/>
  <c r="J262" i="1"/>
  <c r="J260" i="1"/>
  <c r="J257" i="1"/>
  <c r="J255" i="1"/>
  <c r="J252" i="1"/>
  <c r="J250" i="1"/>
  <c r="J246" i="1"/>
  <c r="J243" i="1"/>
  <c r="J240" i="1"/>
  <c r="J239" i="1"/>
  <c r="J238" i="1"/>
  <c r="J237" i="1"/>
  <c r="J234" i="1"/>
  <c r="J232" i="1"/>
  <c r="J231" i="1"/>
  <c r="J230" i="1"/>
  <c r="J228" i="1"/>
  <c r="J224" i="1"/>
  <c r="J223" i="1"/>
  <c r="J220" i="1"/>
  <c r="J219" i="1"/>
  <c r="J218" i="1"/>
  <c r="J215" i="1"/>
  <c r="J213" i="1"/>
  <c r="J211" i="1"/>
  <c r="J209" i="1"/>
  <c r="J207" i="1"/>
  <c r="J206" i="1"/>
  <c r="J202" i="1"/>
  <c r="J201" i="1"/>
  <c r="J199" i="1"/>
  <c r="J198" i="1"/>
  <c r="J197" i="1"/>
  <c r="J194" i="1"/>
  <c r="J193" i="1"/>
  <c r="J190" i="1"/>
  <c r="J189" i="1"/>
  <c r="J185" i="1"/>
  <c r="J182" i="1"/>
  <c r="J179" i="1"/>
  <c r="J176" i="1"/>
  <c r="J173" i="1"/>
  <c r="J169" i="1"/>
  <c r="J166" i="1"/>
  <c r="J160" i="1"/>
  <c r="J158" i="1"/>
  <c r="J154" i="1"/>
  <c r="J151" i="1"/>
  <c r="J148" i="1"/>
  <c r="J146" i="1"/>
  <c r="J143" i="1"/>
  <c r="J141" i="1"/>
  <c r="J129" i="1"/>
  <c r="J126" i="1"/>
  <c r="J124" i="1"/>
  <c r="J120" i="1"/>
  <c r="J119" i="1"/>
  <c r="J115" i="1"/>
  <c r="J114" i="1"/>
  <c r="J110" i="1"/>
  <c r="J105" i="1"/>
  <c r="J103" i="1"/>
  <c r="J100" i="1"/>
  <c r="J98" i="1"/>
  <c r="J96" i="1"/>
  <c r="J90" i="1"/>
  <c r="J88" i="1"/>
  <c r="J86" i="1"/>
  <c r="J84" i="1"/>
  <c r="J83" i="1"/>
  <c r="J81" i="1"/>
  <c r="J80" i="1"/>
  <c r="J78" i="1"/>
  <c r="J76" i="1"/>
  <c r="J75" i="1"/>
  <c r="J74" i="1"/>
  <c r="J73" i="1"/>
  <c r="J71" i="1"/>
  <c r="J70" i="1"/>
  <c r="J68" i="1"/>
  <c r="J67" i="1"/>
  <c r="J66" i="1"/>
  <c r="J64" i="1"/>
  <c r="J58" i="1"/>
  <c r="J56" i="1"/>
  <c r="J54" i="1"/>
  <c r="J53" i="1"/>
  <c r="J51" i="1"/>
  <c r="J50" i="1"/>
  <c r="J49" i="1"/>
  <c r="J47" i="1"/>
  <c r="J46" i="1"/>
  <c r="J42" i="1"/>
  <c r="J39" i="1"/>
  <c r="J37" i="1"/>
  <c r="J35" i="1"/>
  <c r="J33" i="1"/>
  <c r="J32" i="1"/>
  <c r="J31" i="1"/>
  <c r="I492" i="1"/>
  <c r="I490" i="1"/>
  <c r="I484" i="1"/>
  <c r="I482" i="1"/>
  <c r="I479" i="1"/>
  <c r="I478" i="1" s="1"/>
  <c r="I475" i="1"/>
  <c r="I474" i="1" s="1"/>
  <c r="I472" i="1"/>
  <c r="I471" i="1" s="1"/>
  <c r="I468" i="1"/>
  <c r="I467" i="1" s="1"/>
  <c r="I465" i="1"/>
  <c r="I464" i="1" s="1"/>
  <c r="I462" i="1"/>
  <c r="I459" i="1"/>
  <c r="I455" i="1"/>
  <c r="I454" i="1" s="1"/>
  <c r="I452" i="1"/>
  <c r="I446" i="1"/>
  <c r="I443" i="1"/>
  <c r="I440" i="1"/>
  <c r="I437" i="1"/>
  <c r="I436" i="1" s="1"/>
  <c r="I432" i="1"/>
  <c r="I431" i="1" s="1"/>
  <c r="I428" i="1"/>
  <c r="I425" i="1"/>
  <c r="I422" i="1"/>
  <c r="I419" i="1"/>
  <c r="I416" i="1"/>
  <c r="I413" i="1"/>
  <c r="I411" i="1"/>
  <c r="I406" i="1"/>
  <c r="I405" i="1" s="1"/>
  <c r="I402" i="1"/>
  <c r="I401" i="1" s="1"/>
  <c r="I400" i="1" s="1"/>
  <c r="I398" i="1"/>
  <c r="I397" i="1" s="1"/>
  <c r="I396" i="1" s="1"/>
  <c r="I394" i="1"/>
  <c r="I393" i="1" s="1"/>
  <c r="I391" i="1"/>
  <c r="I390" i="1" s="1"/>
  <c r="I380" i="1"/>
  <c r="I378" i="1"/>
  <c r="I375" i="1"/>
  <c r="I374" i="1" s="1"/>
  <c r="I371" i="1"/>
  <c r="I370" i="1" s="1"/>
  <c r="I368" i="1"/>
  <c r="I366" i="1"/>
  <c r="I359" i="1"/>
  <c r="I355" i="1"/>
  <c r="I354" i="1" s="1"/>
  <c r="I352" i="1"/>
  <c r="I351" i="1" s="1"/>
  <c r="I349" i="1"/>
  <c r="I348" i="1" s="1"/>
  <c r="I345" i="1"/>
  <c r="I344" i="1" s="1"/>
  <c r="I342" i="1"/>
  <c r="I341" i="1" s="1"/>
  <c r="I339" i="1"/>
  <c r="I338" i="1" s="1"/>
  <c r="I336" i="1"/>
  <c r="I335" i="1" s="1"/>
  <c r="I331" i="1"/>
  <c r="I329" i="1"/>
  <c r="I326" i="1"/>
  <c r="I323" i="1"/>
  <c r="I318" i="1"/>
  <c r="I316" i="1"/>
  <c r="I314" i="1"/>
  <c r="I310" i="1"/>
  <c r="I309" i="1" s="1"/>
  <c r="I308" i="1" s="1"/>
  <c r="I304" i="1"/>
  <c r="I302" i="1"/>
  <c r="I301" i="1" s="1"/>
  <c r="I299" i="1"/>
  <c r="I298" i="1" s="1"/>
  <c r="I295" i="1"/>
  <c r="I294" i="1" s="1"/>
  <c r="I291" i="1"/>
  <c r="I290" i="1" s="1"/>
  <c r="I287" i="1"/>
  <c r="I286" i="1" s="1"/>
  <c r="I284" i="1"/>
  <c r="I282" i="1"/>
  <c r="I280" i="1"/>
  <c r="I278" i="1"/>
  <c r="I276" i="1"/>
  <c r="I274" i="1"/>
  <c r="I271" i="1"/>
  <c r="I269" i="1"/>
  <c r="I265" i="1"/>
  <c r="I264" i="1" s="1"/>
  <c r="I261" i="1"/>
  <c r="I259" i="1"/>
  <c r="I256" i="1"/>
  <c r="I254" i="1"/>
  <c r="I251" i="1"/>
  <c r="I249" i="1"/>
  <c r="I245" i="1"/>
  <c r="I244" i="1" s="1"/>
  <c r="I242" i="1"/>
  <c r="I241" i="1" s="1"/>
  <c r="I236" i="1"/>
  <c r="I235" i="1" s="1"/>
  <c r="I233" i="1"/>
  <c r="I229" i="1"/>
  <c r="I227" i="1"/>
  <c r="I222" i="1"/>
  <c r="I221" i="1" s="1"/>
  <c r="I217" i="1"/>
  <c r="I216" i="1" s="1"/>
  <c r="I214" i="1"/>
  <c r="I212" i="1"/>
  <c r="I210" i="1"/>
  <c r="I208" i="1"/>
  <c r="I205" i="1"/>
  <c r="I200" i="1"/>
  <c r="I196" i="1"/>
  <c r="I192" i="1"/>
  <c r="I191" i="1" s="1"/>
  <c r="I188" i="1"/>
  <c r="I187" i="1" s="1"/>
  <c r="I184" i="1"/>
  <c r="I183" i="1" s="1"/>
  <c r="I181" i="1"/>
  <c r="I180" i="1" s="1"/>
  <c r="I178" i="1"/>
  <c r="I177" i="1" s="1"/>
  <c r="I175" i="1"/>
  <c r="I174" i="1" s="1"/>
  <c r="I172" i="1"/>
  <c r="I171" i="1" s="1"/>
  <c r="I168" i="1"/>
  <c r="I167" i="1" s="1"/>
  <c r="I165" i="1"/>
  <c r="I164" i="1" s="1"/>
  <c r="I159" i="1"/>
  <c r="I156" i="1" s="1"/>
  <c r="I157" i="1"/>
  <c r="I153" i="1"/>
  <c r="I152" i="1" s="1"/>
  <c r="I150" i="1"/>
  <c r="I149" i="1" s="1"/>
  <c r="I147" i="1"/>
  <c r="I145" i="1"/>
  <c r="I142" i="1"/>
  <c r="I140" i="1"/>
  <c r="I139" i="1" s="1"/>
  <c r="I128" i="1"/>
  <c r="I127" i="1" s="1"/>
  <c r="I125" i="1"/>
  <c r="I123" i="1"/>
  <c r="I118" i="1"/>
  <c r="I117" i="1" s="1"/>
  <c r="I116" i="1" s="1"/>
  <c r="I113" i="1"/>
  <c r="I112" i="1" s="1"/>
  <c r="I111" i="1" s="1"/>
  <c r="I109" i="1"/>
  <c r="I108" i="1" s="1"/>
  <c r="I107" i="1" s="1"/>
  <c r="I104" i="1"/>
  <c r="I102" i="1"/>
  <c r="I99" i="1"/>
  <c r="I97" i="1"/>
  <c r="I95" i="1"/>
  <c r="I89" i="1"/>
  <c r="I87" i="1"/>
  <c r="I85" i="1"/>
  <c r="I82" i="1"/>
  <c r="I79" i="1"/>
  <c r="I77" i="1"/>
  <c r="I72" i="1"/>
  <c r="I69" i="1"/>
  <c r="I65" i="1"/>
  <c r="I63" i="1"/>
  <c r="I57" i="1"/>
  <c r="I55" i="1"/>
  <c r="I52" i="1"/>
  <c r="I48" i="1"/>
  <c r="I45" i="1"/>
  <c r="I41" i="1"/>
  <c r="I36" i="1"/>
  <c r="I34" i="1"/>
  <c r="I30" i="1"/>
  <c r="I29" i="1" l="1"/>
  <c r="I313" i="1"/>
  <c r="I130" i="1"/>
  <c r="J131" i="1"/>
  <c r="I439" i="1"/>
  <c r="H383" i="1"/>
  <c r="J383" i="1" s="1"/>
  <c r="J384" i="1"/>
  <c r="I170" i="1"/>
  <c r="I101" i="1"/>
  <c r="I62" i="1" s="1"/>
  <c r="I155" i="1"/>
  <c r="I163" i="1"/>
  <c r="I226" i="1"/>
  <c r="I273" i="1"/>
  <c r="I293" i="1"/>
  <c r="I322" i="1"/>
  <c r="I334" i="1"/>
  <c r="I347" i="1"/>
  <c r="I365" i="1"/>
  <c r="I358" i="1" s="1"/>
  <c r="I357" i="1" s="1"/>
  <c r="I377" i="1"/>
  <c r="I410" i="1"/>
  <c r="I481" i="1"/>
  <c r="I122" i="1"/>
  <c r="I121" i="1" s="1"/>
  <c r="I253" i="1"/>
  <c r="I247" i="1" s="1"/>
  <c r="I225" i="1" s="1"/>
  <c r="I258" i="1"/>
  <c r="I144" i="1"/>
  <c r="I195" i="1"/>
  <c r="I186" i="1" s="1"/>
  <c r="I204" i="1"/>
  <c r="I203" i="1" s="1"/>
  <c r="I248" i="1"/>
  <c r="I268" i="1"/>
  <c r="I263" i="1" s="1"/>
  <c r="I458" i="1"/>
  <c r="I457" i="1" s="1"/>
  <c r="I106" i="1"/>
  <c r="I389" i="1"/>
  <c r="I382" i="1" s="1"/>
  <c r="I470" i="1"/>
  <c r="H200" i="1"/>
  <c r="J200" i="1" s="1"/>
  <c r="H287" i="1"/>
  <c r="J287" i="1" s="1"/>
  <c r="H284" i="1"/>
  <c r="J284" i="1" s="1"/>
  <c r="H282" i="1"/>
  <c r="J282" i="1" s="1"/>
  <c r="H69" i="1"/>
  <c r="J69" i="1" s="1"/>
  <c r="H72" i="1"/>
  <c r="J72" i="1" s="1"/>
  <c r="H125" i="1"/>
  <c r="J125" i="1" s="1"/>
  <c r="H63" i="1"/>
  <c r="J63" i="1" s="1"/>
  <c r="H38" i="1"/>
  <c r="J38" i="1" s="1"/>
  <c r="H95" i="1"/>
  <c r="J95" i="1" s="1"/>
  <c r="H99" i="1"/>
  <c r="J99" i="1" s="1"/>
  <c r="H97" i="1"/>
  <c r="J97" i="1" s="1"/>
  <c r="H79" i="1"/>
  <c r="J79" i="1" s="1"/>
  <c r="H57" i="1"/>
  <c r="J57" i="1" s="1"/>
  <c r="H41" i="1"/>
  <c r="J41" i="1" s="1"/>
  <c r="H52" i="1"/>
  <c r="J52" i="1" s="1"/>
  <c r="H55" i="1"/>
  <c r="J55" i="1" s="1"/>
  <c r="H45" i="1"/>
  <c r="J45" i="1" s="1"/>
  <c r="H34" i="1"/>
  <c r="J34" i="1" s="1"/>
  <c r="H378" i="1"/>
  <c r="J378" i="1" s="1"/>
  <c r="H380" i="1"/>
  <c r="J380" i="1" s="1"/>
  <c r="H368" i="1"/>
  <c r="J368" i="1" s="1"/>
  <c r="H366" i="1"/>
  <c r="J366" i="1" s="1"/>
  <c r="H479" i="1"/>
  <c r="H475" i="1"/>
  <c r="J475" i="1" s="1"/>
  <c r="H465" i="1"/>
  <c r="H462" i="1"/>
  <c r="J462" i="1" s="1"/>
  <c r="H153" i="1"/>
  <c r="H482" i="1"/>
  <c r="J482" i="1" s="1"/>
  <c r="H147" i="1"/>
  <c r="J147" i="1" s="1"/>
  <c r="H145" i="1"/>
  <c r="J145" i="1" s="1"/>
  <c r="H391" i="1"/>
  <c r="H295" i="1"/>
  <c r="J295" i="1" s="1"/>
  <c r="H242" i="1"/>
  <c r="H355" i="1"/>
  <c r="J355" i="1" s="1"/>
  <c r="H492" i="1"/>
  <c r="J492" i="1" s="1"/>
  <c r="H443" i="1"/>
  <c r="J443" i="1" s="1"/>
  <c r="H440" i="1"/>
  <c r="J440" i="1" s="1"/>
  <c r="I312" i="1" l="1"/>
  <c r="I28" i="1"/>
  <c r="H241" i="1"/>
  <c r="J241" i="1" s="1"/>
  <c r="J242" i="1"/>
  <c r="H390" i="1"/>
  <c r="J390" i="1" s="1"/>
  <c r="J391" i="1"/>
  <c r="H152" i="1"/>
  <c r="J152" i="1" s="1"/>
  <c r="J153" i="1"/>
  <c r="H464" i="1"/>
  <c r="J464" i="1" s="1"/>
  <c r="J465" i="1"/>
  <c r="H478" i="1"/>
  <c r="J478" i="1" s="1"/>
  <c r="J479" i="1"/>
  <c r="I404" i="1"/>
  <c r="H377" i="1"/>
  <c r="J377" i="1" s="1"/>
  <c r="H365" i="1"/>
  <c r="J365" i="1" s="1"/>
  <c r="H144" i="1"/>
  <c r="J144" i="1" s="1"/>
  <c r="H490" i="1"/>
  <c r="J490" i="1" s="1"/>
  <c r="H484" i="1"/>
  <c r="J484" i="1" s="1"/>
  <c r="H474" i="1"/>
  <c r="J474" i="1" s="1"/>
  <c r="H472" i="1"/>
  <c r="J472" i="1" s="1"/>
  <c r="H468" i="1"/>
  <c r="J468" i="1" s="1"/>
  <c r="H459" i="1"/>
  <c r="H455" i="1"/>
  <c r="J455" i="1" s="1"/>
  <c r="H452" i="1"/>
  <c r="J452" i="1" s="1"/>
  <c r="H446" i="1"/>
  <c r="J446" i="1" s="1"/>
  <c r="H437" i="1"/>
  <c r="J437" i="1" s="1"/>
  <c r="H432" i="1"/>
  <c r="J432" i="1" s="1"/>
  <c r="H428" i="1"/>
  <c r="J428" i="1" s="1"/>
  <c r="H425" i="1"/>
  <c r="J425" i="1" s="1"/>
  <c r="H422" i="1"/>
  <c r="J422" i="1" s="1"/>
  <c r="H419" i="1"/>
  <c r="J419" i="1" s="1"/>
  <c r="H416" i="1"/>
  <c r="J416" i="1" s="1"/>
  <c r="H413" i="1"/>
  <c r="J413" i="1" s="1"/>
  <c r="H411" i="1"/>
  <c r="J411" i="1" s="1"/>
  <c r="H406" i="1"/>
  <c r="H402" i="1"/>
  <c r="J402" i="1" s="1"/>
  <c r="H398" i="1"/>
  <c r="J398" i="1" s="1"/>
  <c r="H394" i="1"/>
  <c r="H375" i="1"/>
  <c r="H371" i="1"/>
  <c r="J371" i="1" s="1"/>
  <c r="H359" i="1"/>
  <c r="J359" i="1" s="1"/>
  <c r="H352" i="1"/>
  <c r="H349" i="1"/>
  <c r="J349" i="1" s="1"/>
  <c r="H345" i="1"/>
  <c r="H342" i="1"/>
  <c r="J342" i="1" s="1"/>
  <c r="H339" i="1"/>
  <c r="J339" i="1" s="1"/>
  <c r="H336" i="1"/>
  <c r="H331" i="1"/>
  <c r="J331" i="1" s="1"/>
  <c r="H329" i="1"/>
  <c r="J329" i="1" s="1"/>
  <c r="H326" i="1"/>
  <c r="J326" i="1" s="1"/>
  <c r="H323" i="1"/>
  <c r="J323" i="1" s="1"/>
  <c r="H318" i="1"/>
  <c r="J318" i="1" s="1"/>
  <c r="H316" i="1"/>
  <c r="J316" i="1" s="1"/>
  <c r="H314" i="1"/>
  <c r="J314" i="1" s="1"/>
  <c r="H310" i="1"/>
  <c r="H304" i="1"/>
  <c r="J304" i="1" s="1"/>
  <c r="H302" i="1"/>
  <c r="J302" i="1" s="1"/>
  <c r="H299" i="1"/>
  <c r="J299" i="1" s="1"/>
  <c r="H291" i="1"/>
  <c r="H286" i="1"/>
  <c r="J286" i="1" s="1"/>
  <c r="H280" i="1"/>
  <c r="J280" i="1" s="1"/>
  <c r="H278" i="1"/>
  <c r="J278" i="1" s="1"/>
  <c r="H276" i="1"/>
  <c r="J276" i="1" s="1"/>
  <c r="H274" i="1"/>
  <c r="J274" i="1" s="1"/>
  <c r="H271" i="1"/>
  <c r="J271" i="1" s="1"/>
  <c r="H269" i="1"/>
  <c r="J269" i="1" s="1"/>
  <c r="H265" i="1"/>
  <c r="H261" i="1"/>
  <c r="J261" i="1" s="1"/>
  <c r="H259" i="1"/>
  <c r="J259" i="1" s="1"/>
  <c r="H256" i="1"/>
  <c r="J256" i="1" s="1"/>
  <c r="H254" i="1"/>
  <c r="J254" i="1" s="1"/>
  <c r="H251" i="1"/>
  <c r="J251" i="1" s="1"/>
  <c r="H249" i="1"/>
  <c r="J249" i="1" s="1"/>
  <c r="H245" i="1"/>
  <c r="H236" i="1"/>
  <c r="H233" i="1"/>
  <c r="J233" i="1" s="1"/>
  <c r="H229" i="1"/>
  <c r="J229" i="1" s="1"/>
  <c r="H227" i="1"/>
  <c r="J227" i="1" s="1"/>
  <c r="H222" i="1"/>
  <c r="H217" i="1"/>
  <c r="H214" i="1"/>
  <c r="J214" i="1" s="1"/>
  <c r="H212" i="1"/>
  <c r="J212" i="1" s="1"/>
  <c r="H210" i="1"/>
  <c r="J210" i="1" s="1"/>
  <c r="H208" i="1"/>
  <c r="J208" i="1" s="1"/>
  <c r="H205" i="1"/>
  <c r="J205" i="1" s="1"/>
  <c r="H196" i="1"/>
  <c r="J196" i="1" s="1"/>
  <c r="H192" i="1"/>
  <c r="J192" i="1" s="1"/>
  <c r="H188" i="1"/>
  <c r="H184" i="1"/>
  <c r="H181" i="1"/>
  <c r="H178" i="1"/>
  <c r="H175" i="1"/>
  <c r="J175" i="1" s="1"/>
  <c r="H172" i="1"/>
  <c r="H168" i="1"/>
  <c r="J168" i="1" s="1"/>
  <c r="H165" i="1"/>
  <c r="H159" i="1"/>
  <c r="J159" i="1" s="1"/>
  <c r="H157" i="1"/>
  <c r="J157" i="1" s="1"/>
  <c r="H150" i="1"/>
  <c r="H142" i="1"/>
  <c r="J142" i="1" s="1"/>
  <c r="H140" i="1"/>
  <c r="J140" i="1" s="1"/>
  <c r="H128" i="1"/>
  <c r="H123" i="1"/>
  <c r="H118" i="1"/>
  <c r="J118" i="1" s="1"/>
  <c r="H113" i="1"/>
  <c r="J113" i="1" s="1"/>
  <c r="H109" i="1"/>
  <c r="H104" i="1"/>
  <c r="J104" i="1" s="1"/>
  <c r="H102" i="1"/>
  <c r="J102" i="1" s="1"/>
  <c r="H89" i="1"/>
  <c r="J89" i="1" s="1"/>
  <c r="H87" i="1"/>
  <c r="J87" i="1" s="1"/>
  <c r="H85" i="1"/>
  <c r="J85" i="1" s="1"/>
  <c r="H82" i="1"/>
  <c r="J82" i="1" s="1"/>
  <c r="H77" i="1"/>
  <c r="J77" i="1" s="1"/>
  <c r="H65" i="1"/>
  <c r="J65" i="1" s="1"/>
  <c r="H48" i="1"/>
  <c r="J48" i="1" s="1"/>
  <c r="H36" i="1"/>
  <c r="J36" i="1" s="1"/>
  <c r="H30" i="1"/>
  <c r="J30" i="1" s="1"/>
  <c r="I494" i="1" l="1"/>
  <c r="H221" i="1"/>
  <c r="J221" i="1" s="1"/>
  <c r="J222" i="1"/>
  <c r="H235" i="1"/>
  <c r="J235" i="1" s="1"/>
  <c r="J236" i="1"/>
  <c r="H264" i="1"/>
  <c r="J264" i="1" s="1"/>
  <c r="J265" i="1"/>
  <c r="H290" i="1"/>
  <c r="J290" i="1" s="1"/>
  <c r="J291" i="1"/>
  <c r="H405" i="1"/>
  <c r="J405" i="1" s="1"/>
  <c r="J406" i="1"/>
  <c r="H122" i="1"/>
  <c r="J122" i="1" s="1"/>
  <c r="J123" i="1"/>
  <c r="H187" i="1"/>
  <c r="J187" i="1" s="1"/>
  <c r="J188" i="1"/>
  <c r="H216" i="1"/>
  <c r="J216" i="1" s="1"/>
  <c r="J217" i="1"/>
  <c r="H458" i="1"/>
  <c r="J458" i="1" s="1"/>
  <c r="J459" i="1"/>
  <c r="H108" i="1"/>
  <c r="J109" i="1"/>
  <c r="H164" i="1"/>
  <c r="J164" i="1" s="1"/>
  <c r="J165" i="1"/>
  <c r="H177" i="1"/>
  <c r="J177" i="1" s="1"/>
  <c r="J178" i="1"/>
  <c r="H183" i="1"/>
  <c r="J183" i="1" s="1"/>
  <c r="J184" i="1"/>
  <c r="H309" i="1"/>
  <c r="J310" i="1"/>
  <c r="H335" i="1"/>
  <c r="J335" i="1" s="1"/>
  <c r="J336" i="1"/>
  <c r="H374" i="1"/>
  <c r="J374" i="1" s="1"/>
  <c r="J375" i="1"/>
  <c r="H127" i="1"/>
  <c r="J127" i="1" s="1"/>
  <c r="J128" i="1"/>
  <c r="H171" i="1"/>
  <c r="J171" i="1" s="1"/>
  <c r="J172" i="1"/>
  <c r="H149" i="1"/>
  <c r="J149" i="1" s="1"/>
  <c r="J150" i="1"/>
  <c r="H180" i="1"/>
  <c r="J180" i="1" s="1"/>
  <c r="J181" i="1"/>
  <c r="H244" i="1"/>
  <c r="J244" i="1" s="1"/>
  <c r="J245" i="1"/>
  <c r="H344" i="1"/>
  <c r="J344" i="1" s="1"/>
  <c r="J345" i="1"/>
  <c r="H351" i="1"/>
  <c r="J351" i="1" s="1"/>
  <c r="J352" i="1"/>
  <c r="H393" i="1"/>
  <c r="J394" i="1"/>
  <c r="H273" i="1"/>
  <c r="J273" i="1" s="1"/>
  <c r="H29" i="1"/>
  <c r="J29" i="1" s="1"/>
  <c r="H358" i="1"/>
  <c r="J358" i="1" s="1"/>
  <c r="H439" i="1"/>
  <c r="J439" i="1" s="1"/>
  <c r="H139" i="1"/>
  <c r="H481" i="1"/>
  <c r="J481" i="1" s="1"/>
  <c r="H248" i="1"/>
  <c r="J248" i="1" s="1"/>
  <c r="H226" i="1"/>
  <c r="J226" i="1" s="1"/>
  <c r="H195" i="1"/>
  <c r="J195" i="1" s="1"/>
  <c r="H253" i="1"/>
  <c r="J253" i="1" s="1"/>
  <c r="H156" i="1"/>
  <c r="J156" i="1" s="1"/>
  <c r="H436" i="1"/>
  <c r="J436" i="1" s="1"/>
  <c r="H101" i="1"/>
  <c r="H348" i="1"/>
  <c r="J348" i="1" s="1"/>
  <c r="H397" i="1"/>
  <c r="J397" i="1" s="1"/>
  <c r="H313" i="1"/>
  <c r="J313" i="1" s="1"/>
  <c r="H258" i="1"/>
  <c r="J258" i="1" s="1"/>
  <c r="H298" i="1"/>
  <c r="J298" i="1" s="1"/>
  <c r="H341" i="1"/>
  <c r="J341" i="1" s="1"/>
  <c r="H268" i="1"/>
  <c r="J268" i="1" s="1"/>
  <c r="H354" i="1"/>
  <c r="J354" i="1" s="1"/>
  <c r="H410" i="1"/>
  <c r="J410" i="1" s="1"/>
  <c r="H301" i="1"/>
  <c r="J301" i="1" s="1"/>
  <c r="H431" i="1"/>
  <c r="J431" i="1" s="1"/>
  <c r="H467" i="1"/>
  <c r="J467" i="1" s="1"/>
  <c r="H401" i="1"/>
  <c r="J401" i="1" s="1"/>
  <c r="H294" i="1"/>
  <c r="J294" i="1" s="1"/>
  <c r="H338" i="1"/>
  <c r="J338" i="1" s="1"/>
  <c r="H370" i="1"/>
  <c r="J370" i="1" s="1"/>
  <c r="H457" i="1"/>
  <c r="J457" i="1" s="1"/>
  <c r="H471" i="1"/>
  <c r="H117" i="1"/>
  <c r="J117" i="1" s="1"/>
  <c r="H454" i="1"/>
  <c r="J454" i="1" s="1"/>
  <c r="H112" i="1"/>
  <c r="J112" i="1" s="1"/>
  <c r="H167" i="1"/>
  <c r="J167" i="1" s="1"/>
  <c r="H174" i="1"/>
  <c r="J174" i="1" s="1"/>
  <c r="H191" i="1"/>
  <c r="J191" i="1" s="1"/>
  <c r="H204" i="1"/>
  <c r="J204" i="1" s="1"/>
  <c r="H322" i="1"/>
  <c r="J322" i="1" s="1"/>
  <c r="H62" i="1" l="1"/>
  <c r="J62" i="1" s="1"/>
  <c r="J101" i="1"/>
  <c r="H130" i="1"/>
  <c r="J130" i="1" s="1"/>
  <c r="J139" i="1"/>
  <c r="H470" i="1"/>
  <c r="J470" i="1" s="1"/>
  <c r="J471" i="1"/>
  <c r="H389" i="1"/>
  <c r="J393" i="1"/>
  <c r="H308" i="1"/>
  <c r="J308" i="1" s="1"/>
  <c r="J309" i="1"/>
  <c r="H107" i="1"/>
  <c r="J107" i="1" s="1"/>
  <c r="J108" i="1"/>
  <c r="H293" i="1"/>
  <c r="J293" i="1" s="1"/>
  <c r="H186" i="1"/>
  <c r="J186" i="1" s="1"/>
  <c r="H357" i="1"/>
  <c r="J357" i="1" s="1"/>
  <c r="H247" i="1"/>
  <c r="H396" i="1"/>
  <c r="J396" i="1" s="1"/>
  <c r="H347" i="1"/>
  <c r="J347" i="1" s="1"/>
  <c r="H155" i="1"/>
  <c r="J155" i="1" s="1"/>
  <c r="H263" i="1"/>
  <c r="J263" i="1" s="1"/>
  <c r="H116" i="1"/>
  <c r="J116" i="1" s="1"/>
  <c r="H334" i="1"/>
  <c r="J334" i="1" s="1"/>
  <c r="H121" i="1"/>
  <c r="J121" i="1" s="1"/>
  <c r="H203" i="1"/>
  <c r="J203" i="1" s="1"/>
  <c r="H170" i="1"/>
  <c r="J170" i="1" s="1"/>
  <c r="H163" i="1"/>
  <c r="J163" i="1" s="1"/>
  <c r="H111" i="1"/>
  <c r="J111" i="1" s="1"/>
  <c r="H312" i="1"/>
  <c r="J312" i="1" s="1"/>
  <c r="H404" i="1"/>
  <c r="J404" i="1" s="1"/>
  <c r="H400" i="1"/>
  <c r="J400" i="1" s="1"/>
  <c r="H28" i="1" l="1"/>
  <c r="J28" i="1" s="1"/>
  <c r="H225" i="1"/>
  <c r="J225" i="1" s="1"/>
  <c r="J247" i="1"/>
  <c r="J389" i="1"/>
  <c r="H382" i="1"/>
  <c r="J382" i="1" s="1"/>
  <c r="H106" i="1"/>
  <c r="H494" i="1" l="1"/>
  <c r="J494" i="1" s="1"/>
  <c r="J106" i="1"/>
  <c r="D25" i="2"/>
  <c r="C25" i="2"/>
  <c r="C10" i="2"/>
  <c r="E12" i="2"/>
  <c r="C15" i="2"/>
  <c r="C12" i="2"/>
  <c r="C6" i="2"/>
  <c r="D16" i="2" l="1"/>
  <c r="C16" i="2"/>
</calcChain>
</file>

<file path=xl/sharedStrings.xml><?xml version="1.0" encoding="utf-8"?>
<sst xmlns="http://schemas.openxmlformats.org/spreadsheetml/2006/main" count="993" uniqueCount="510">
  <si>
    <t>№ 
п/п</t>
  </si>
  <si>
    <t>Наименование</t>
  </si>
  <si>
    <t>ЦСР</t>
  </si>
  <si>
    <t>ВР</t>
  </si>
  <si>
    <t>01 0 00 00000</t>
  </si>
  <si>
    <t>01 1 01 00000</t>
  </si>
  <si>
    <t>Предоставление субсидий бюджетным, 
автономным учреждениям и иным некоммерческим организациям</t>
  </si>
  <si>
    <t>01 1 01 60860</t>
  </si>
  <si>
    <t>01 1 01 00590</t>
  </si>
  <si>
    <t>Предоставление субсидий бюджетным, автономным учреждениям и иным некоммерческим организациям</t>
  </si>
  <si>
    <t>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</si>
  <si>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01 1 01 60820</t>
  </si>
  <si>
    <t>Субвенция на осуществление отдельных 
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</si>
  <si>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01 1 01 60710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</si>
  <si>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</si>
  <si>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</si>
  <si>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01 1 01 62370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</si>
  <si>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государст-венными  внебюджетными фондами</t>
  </si>
  <si>
    <t>Иные бюджетные ассигнования</t>
  </si>
  <si>
    <t>Мероприятия в области образования</t>
  </si>
  <si>
    <t>Предоставление субсидий  бюджетным, автономным  учреждениям и иным некоммерческим организациям</t>
  </si>
  <si>
    <t>Субвенция на осуществление государственных гарантий реализации прав на получение общедоступного и бесплатного образования</t>
  </si>
  <si>
    <t>Расходы на выплаты персоналу в целях обеспечения выполнения функций органов местного самоуправления, казенными учреждениями</t>
  </si>
  <si>
    <t>Подготовка и повышение квалификации кадров</t>
  </si>
  <si>
    <t>01 1 02 00000</t>
  </si>
  <si>
    <t>01 1 02 00190</t>
  </si>
  <si>
    <t>01 1 02 00590</t>
  </si>
  <si>
    <t>01 1 02 10300</t>
  </si>
  <si>
    <t>01 1 02 62500</t>
  </si>
  <si>
    <t>01 1 02 60860</t>
  </si>
  <si>
    <t>01 1 02 10400</t>
  </si>
  <si>
    <t>ПР</t>
  </si>
  <si>
    <t xml:space="preserve">600
</t>
  </si>
  <si>
    <t>02 0 00 00000</t>
  </si>
  <si>
    <t>02 1 00 00000</t>
  </si>
  <si>
    <t>Проведение районных мероприятий, посвященных Дню народного единства</t>
  </si>
  <si>
    <t>02 1 01 00000</t>
  </si>
  <si>
    <t>Мероприятия праздничных дней и памятных дат, проводимых администрацией муниципального образования</t>
  </si>
  <si>
    <t>02 1 01 10070</t>
  </si>
  <si>
    <t>02 2 00 00000</t>
  </si>
  <si>
    <t>02 2 01 00000</t>
  </si>
  <si>
    <t>02 2 01 10070</t>
  </si>
  <si>
    <t>02 3 00 00000</t>
  </si>
  <si>
    <t>02 3 01 00000</t>
  </si>
  <si>
    <t>Расходы по обеспечению деятельности органов местного самоуправления</t>
  </si>
  <si>
    <t>02 3 01 10010</t>
  </si>
  <si>
    <t>03 0 00 00000</t>
  </si>
  <si>
    <t>03 1 01 00000</t>
  </si>
  <si>
    <t>Предоставление субсидий  бюджетным, автономным учреждениям и иным некоммерческим организациям</t>
  </si>
  <si>
    <t>Мероприятия по оздоровлению детей</t>
  </si>
  <si>
    <t>03 1 01 10170</t>
  </si>
  <si>
    <t>04 0 00 00000</t>
  </si>
  <si>
    <t>Капитальные вложения в объекты государственной (муниципальной) собственности</t>
  </si>
  <si>
    <t>Мероприятия в области коммунального хозяйства</t>
  </si>
  <si>
    <t>05 0 00 00000</t>
  </si>
  <si>
    <t>05 1 01 00000</t>
  </si>
  <si>
    <t>05 1 01 L4970</t>
  </si>
  <si>
    <t>06 0 00 00000</t>
  </si>
  <si>
    <t>06 1 01 00000</t>
  </si>
  <si>
    <t>Мероприятия района, направленные на поддержку малого и среднего предпринимательства</t>
  </si>
  <si>
    <t>06 1 01 10210</t>
  </si>
  <si>
    <t>06 1 02 00000</t>
  </si>
  <si>
    <t>Расходы на обеспечение деятельности (оказания услуг) муниципальными учреждениями</t>
  </si>
  <si>
    <t>06 1 02 00590</t>
  </si>
  <si>
    <t>07 0 00 00000</t>
  </si>
  <si>
    <t>07 1 01 00000</t>
  </si>
  <si>
    <t>Формирование и продвижение экономического и инвестиционно- привлекательного образа муниципального образования Тбилисский район</t>
  </si>
  <si>
    <t>07 1 01 10430</t>
  </si>
  <si>
    <t>07 1 03 00000</t>
  </si>
  <si>
    <t>07 1 03 10430</t>
  </si>
  <si>
    <t>08 0 00 00000</t>
  </si>
  <si>
    <t>08 1 01 00000</t>
  </si>
  <si>
    <t>Мероприятия в области молодежной политики</t>
  </si>
  <si>
    <t>08 1 01 10310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</si>
  <si>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</si>
  <si>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08 1 01 10310</t>
  </si>
  <si>
    <t>08 1 02 00000</t>
  </si>
  <si>
    <t>08 1 02 10310</t>
  </si>
  <si>
    <t>08 1 04 00000</t>
  </si>
  <si>
    <t>Расходы на обеспечение деятельности (оказания услуг) муниципальных учреждений</t>
  </si>
  <si>
    <t>08 1 04 00590</t>
  </si>
  <si>
    <t>08 1 04 00190</t>
  </si>
  <si>
    <t>09 0 00 00000</t>
  </si>
  <si>
    <t>09 1 01 00000</t>
  </si>
  <si>
    <t>09 1 01 00590</t>
  </si>
  <si>
    <t>09 1 01 60740</t>
  </si>
  <si>
    <t>09 1 02 00000</t>
  </si>
  <si>
    <t>Мероприятия в области массового спорта</t>
  </si>
  <si>
    <t>09 1 02 10350</t>
  </si>
  <si>
    <t>09 1 03 00000</t>
  </si>
  <si>
    <t>Расходы на обеспечение функций органов местного самоуправления</t>
  </si>
  <si>
    <t>09 1 03 00190</t>
  </si>
  <si>
    <t>Муниципальная программа муниципального образования Тбилисский район «Обеспечение безопасности населения»</t>
  </si>
  <si>
    <t>10 0 00 00000</t>
  </si>
  <si>
    <t>10 1 01 00000</t>
  </si>
  <si>
    <t>Мероприятия по предупреждению и ликвидации последствий чрезвычайных ситуаций и стихийных бедствий</t>
  </si>
  <si>
    <t>10 1 01 10140</t>
  </si>
  <si>
    <t>10 1 01 00590</t>
  </si>
  <si>
    <t>10 1 01 60070</t>
  </si>
  <si>
    <t>10 1 02 00000</t>
  </si>
  <si>
    <t>Мероприятия, направленные на укрепление правопорядка, профилактику правонарушений, усиление борьбы с преступностью</t>
  </si>
  <si>
    <t>10 1 02 10420</t>
  </si>
  <si>
    <t>11 0 00  0000</t>
  </si>
  <si>
    <t>11 1 01 00000</t>
  </si>
  <si>
    <t>11 1 01 00190</t>
  </si>
  <si>
    <t>11 1 02 00000</t>
  </si>
  <si>
    <t>Расходы на обеспечение деятельности (оказания услуг) муниципальных  учреждений</t>
  </si>
  <si>
    <t>11 1 02 00590</t>
  </si>
  <si>
    <t>11 1 02 60820</t>
  </si>
  <si>
    <t>11 1 03 00000</t>
  </si>
  <si>
    <t>11 1 03 00590</t>
  </si>
  <si>
    <t>11 1 04 00000</t>
  </si>
  <si>
    <t>11 1 04 00590</t>
  </si>
  <si>
    <t>11 1 05 00000</t>
  </si>
  <si>
    <t>11 1 05 00590</t>
  </si>
  <si>
    <t>13 0 00 00000</t>
  </si>
  <si>
    <t>13 1 03 00000</t>
  </si>
  <si>
    <t>Муниципальная программа муниципального образования Тбилисский район «Развитие пассажирского транспорта в Тбилисском районе»</t>
  </si>
  <si>
    <t>15 0 00 00000</t>
  </si>
  <si>
    <t>Мероприятия в области транспортного обслуживания</t>
  </si>
  <si>
    <t>Приобретение подвижного состава</t>
  </si>
  <si>
    <t>15 1 02 00000</t>
  </si>
  <si>
    <t>15 1 02 10220</t>
  </si>
  <si>
    <t>17 0 00  00000</t>
  </si>
  <si>
    <t>17 1 01 00000</t>
  </si>
  <si>
    <t>17 1 01 10230</t>
  </si>
  <si>
    <t>17 1 02 00000</t>
  </si>
  <si>
    <t>17 1 02 10170</t>
  </si>
  <si>
    <t>Субвенция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</si>
  <si>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Субвенция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</si>
  <si>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18 0 00 00000</t>
  </si>
  <si>
    <t>18 1 01 00000</t>
  </si>
  <si>
    <t>Информационное обеспечение  жителей муниципального образования</t>
  </si>
  <si>
    <t>18 1 01 10360</t>
  </si>
  <si>
    <t>19 0 00 00000</t>
  </si>
  <si>
    <t>19 1 01 00000</t>
  </si>
  <si>
    <t>19 1 02 00000</t>
  </si>
  <si>
    <t>19 1 02 61650</t>
  </si>
  <si>
    <t>21 0 00 00000</t>
  </si>
  <si>
    <t>21 1 01 00000</t>
  </si>
  <si>
    <t>Управление государственным и муниципальным имуществом, связанное с оценкой недвижимости, признанием прав и регулированием отношений по государственной и  муниципальной собственности</t>
  </si>
  <si>
    <t>21 1 01 10100</t>
  </si>
  <si>
    <t>21 1 02 00000</t>
  </si>
  <si>
    <t>Управление государственным и муниципальным имуществом, связанное с оценкой недвижимости, признанием прав и регулированием отношений по государственной и муниципальной собственности</t>
  </si>
  <si>
    <t>21 1 02 10100</t>
  </si>
  <si>
    <t>21 1 04 00000</t>
  </si>
  <si>
    <t>Мероприятия по землеустройству и землепользованию</t>
  </si>
  <si>
    <t>21 1 04 10110</t>
  </si>
  <si>
    <t>21 1 05 00000</t>
  </si>
  <si>
    <t>21 1 05 00190</t>
  </si>
  <si>
    <t>Обеспечение деятельности высшего органа исполнительной власти муниципального образования Тбилисский район</t>
  </si>
  <si>
    <t>70 0 00 00000</t>
  </si>
  <si>
    <t>Функционирование высшего должностного лица  муниципального образования</t>
  </si>
  <si>
    <t>Обеспечение деятельности Совета муниципального образования Тбилисский район</t>
  </si>
  <si>
    <t>71 0 00 00000</t>
  </si>
  <si>
    <t>Обеспечение функционирования Совета муниципального образования Тбилисский район</t>
  </si>
  <si>
    <t>71 1 00 00000</t>
  </si>
  <si>
    <t>71 1 00 00190</t>
  </si>
  <si>
    <t>Обеспечение деятельности администрации муниципального образования Тбилисский район</t>
  </si>
  <si>
    <t>Обеспечение функционирования администрации муниципального образования</t>
  </si>
  <si>
    <t>72 1 00 00000</t>
  </si>
  <si>
    <t>72 1 00 00190</t>
  </si>
  <si>
    <t>Обеспечение отдельных государственных полномочий Краснодарского края</t>
  </si>
  <si>
    <t>72 2 00 00000</t>
  </si>
  <si>
    <t>72 2 00 51200</t>
  </si>
  <si>
    <t>72 2 00 60910</t>
  </si>
  <si>
    <t>Субвенция на осуществление отдельных государственных полномочий по организации и осуществлению  деятельности по опеке и попечительству в отношении несовершеннолетних</t>
  </si>
  <si>
    <t>Субвенция на осуществление отдельных государственных полномочий по ведению  учета граждан отдельных категорий в качестве нуждающихся в жилых помещениях</t>
  </si>
  <si>
    <t>72 2 00 60870</t>
  </si>
  <si>
    <t>Субвенция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</si>
  <si>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Обеспечение по хозяйственному обслуживанию</t>
  </si>
  <si>
    <t>72 3 00 00000</t>
  </si>
  <si>
    <t>72 3 00 00590</t>
  </si>
  <si>
    <t>Финансовое обеспечение непредвиденных расходов</t>
  </si>
  <si>
    <t>72 4 00 00000</t>
  </si>
  <si>
    <t>72 4 00 10030</t>
  </si>
  <si>
    <t>Реализация муниципальных функций, связанных с муниципальным управлением</t>
  </si>
  <si>
    <t>72 5 00 00000</t>
  </si>
  <si>
    <t>Расходы на обеспечение деятельности (оказания услуг) муниципальными учреждениями - Централизованная бухгалтерия муниципального образования Тбилисский район</t>
  </si>
  <si>
    <t>72 5 00 00590</t>
  </si>
  <si>
    <t>Субсидии (гранты)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</t>
  </si>
  <si>
    <t>72 5 00 10380</t>
  </si>
  <si>
    <t>Обеспечение деятельности подведомственных учреждений</t>
  </si>
  <si>
    <t>72 6 00 00000</t>
  </si>
  <si>
    <t>72 6 00 00590</t>
  </si>
  <si>
    <t>Управление муниципальными финансами - Финансовое управление администрации муниципального образования Тбилисский район</t>
  </si>
  <si>
    <t>74 0 00 00000</t>
  </si>
  <si>
    <t>Обеспечение деятельности финансового управления</t>
  </si>
  <si>
    <t>74 1 00 00000</t>
  </si>
  <si>
    <t xml:space="preserve">Расходы на обеспечение функций органов местного самоуправления </t>
  </si>
  <si>
    <t>74 1 00 00190</t>
  </si>
  <si>
    <t>Управление муниципальным долгом</t>
  </si>
  <si>
    <t>74 3 00 00000</t>
  </si>
  <si>
    <t>75 0 00 00000</t>
  </si>
  <si>
    <t>Руководитель контрольно-счетной палаты</t>
  </si>
  <si>
    <t>75 1 00 00000</t>
  </si>
  <si>
    <t>75 1 00 00190</t>
  </si>
  <si>
    <t>Контрольно-счетная палата</t>
  </si>
  <si>
    <t>75 2 00 00000</t>
  </si>
  <si>
    <t>75 2 00 00190</t>
  </si>
  <si>
    <t>Другие непрограммные направления деятельности органов местного самоуправления</t>
  </si>
  <si>
    <t>99 9 00 00000</t>
  </si>
  <si>
    <t>Мероприятия по обеспечению мобилизационной готовности экономики</t>
  </si>
  <si>
    <t>99 9 00 10120</t>
  </si>
  <si>
    <t>Мероприятия по проведению капитального ремонта общего имущества собственников помещений в многоквартирных домах</t>
  </si>
  <si>
    <t>99 9 00 10440</t>
  </si>
  <si>
    <t>Дополнительное материальное обеспечение ряда лиц, замещавших выборные муниципальные должности и должности муниципальной службы муниципального образования Тбилисский район</t>
  </si>
  <si>
    <t>99 9 00 10040</t>
  </si>
  <si>
    <t>ВСЕГО</t>
  </si>
  <si>
    <t>Закупка товаров, работ и услуг для обеспечения государственных (муниципальных) нужд учреждениям</t>
  </si>
  <si>
    <t>Резервный фонд администрации  муниципального образования Тбилисский район</t>
  </si>
  <si>
    <t>13 1 03 10240</t>
  </si>
  <si>
    <t xml:space="preserve">01 101 60820
</t>
  </si>
  <si>
    <t>"Модернизация и техническое перевооружение котельных, работающих на неэффективных видах топлива"</t>
  </si>
  <si>
    <t>Процентные платежи по муниципальному долгу</t>
  </si>
  <si>
    <t>74 3 00 10050</t>
  </si>
  <si>
    <t>Обслуживание государственного (муниципального) долга</t>
  </si>
  <si>
    <t>"Методическое обслуживание учреждений  культуры"</t>
  </si>
  <si>
    <t>Муниципальная программа муниципального образования Тбилисский район "Энергосбережение и повышение энергетической эффективности"</t>
  </si>
  <si>
    <t>"Социальная поддержка детей-сирот и детей, оставшихся без попечения родителей"</t>
  </si>
  <si>
    <t>"Информационное обслуживание деятельности органов местного самоуправления в печатном периодическом издании"</t>
  </si>
  <si>
    <t>"Выплаты субсидий  на развитие предпринимательства в АПК, улучшение материального положения жителей сельской местности"</t>
  </si>
  <si>
    <t>Муниципальная программа муниципального образования Тбилисский район "Развитие сельского хозяйства и регулирование рынков сельскохозяйственной продукции сырья и продовольствия"</t>
  </si>
  <si>
    <t>Муниципальная программа муниципального образования Тбилисский район "Управление муниципальным имуществом"</t>
  </si>
  <si>
    <t>МКУ "Управление муниципальными закупками муниципального образования Тбилисский район"</t>
  </si>
  <si>
    <t>Расходы на обеспечение деятельности (оказания услуг) муниципальных учреждений – МАУ ЛОД "Ласточка"</t>
  </si>
  <si>
    <t>"Разработка, внедрение и сопровождение информационной системы учета муниципального имущества"</t>
  </si>
  <si>
    <t>"Проведение рыночной оценки объектов муниципальной собственности"</t>
  </si>
  <si>
    <t>"Проведение технической инвентаризации объектов недвижимости, в т. ч. бесхозяйного имущества, изготовление технических и кадастровых паспортов и другие расходы по управлению муниципальной собственностью"</t>
  </si>
  <si>
    <t>"Обеспечение жилыми помещениями и защита жилищных прав  детей-сирот и детей, оставшихся без попечения родителей, и лиц из их числа"</t>
  </si>
  <si>
    <t>Муниципальная программа муниципального образования Тбилисский район "Социальная поддержка граждан"</t>
  </si>
  <si>
    <t>"Создание условий для организации досуга и культуры"</t>
  </si>
  <si>
    <t>"Организация библиотечного обслуживания населения муниципального образования Тбилисский район"</t>
  </si>
  <si>
    <t>Расходы на обеспечение деятельности (оказания услуг) муниципальными учреждениями - Муниципальное казенное учрежд"Служба по делам гражданской обороны и чрезвычайным ситуациям"</t>
  </si>
  <si>
    <t>"Предупреждение и ликвидация чрезвычайных ситуаций, стихийных бедствий и их последствий в муниципальном образовании Тбилисский район"</t>
  </si>
  <si>
    <t>"Отдельные мероприятия по реализации муниципальной программы"</t>
  </si>
  <si>
    <t>"Реализация единого календарного плана физкультурных мероприятий и спортивных мероприятий муниципального образования Тбилисский район"</t>
  </si>
  <si>
    <t>Субвенция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</si>
  <si>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Муниципальная программа "Развитие физической культуры и спорта"</t>
  </si>
  <si>
    <t>"Реализация муниципальных функций в области молодежной политики муниципальными бюджетными, казенными учреждениями и органами исполнительной власти муниципального образования Тбилисский район"</t>
  </si>
  <si>
    <t>"Организация и проведение акций, семинаров, фестивалей, конкурсов и других мероприятий"</t>
  </si>
  <si>
    <t>"Модернизация инвестиционного портала путем поставки и внедрения готового решения «Инвестпортал"</t>
  </si>
  <si>
    <t>"Участие в международном инвестиционном форуме в г. Сочи"</t>
  </si>
  <si>
    <t>Муниципальная программа муниципального образования Тбилисский район  "Формирование и продвижение экономического и инвестиционно- привлекательного образа Тбилисского района за его пределами"</t>
  </si>
  <si>
    <t>"Пропаганда и популяризация предпринимательской деятельности"</t>
  </si>
  <si>
    <t>Муниципальная программа муниципального образования Тбилисский район "Поддержка малого и среднего предпринимательства в муниципальном образовании Тбилисский район"</t>
  </si>
  <si>
    <t>"Финансовая поддержка субъектов малого и среднего предпринимательства и организаций, обеспечивающих инфраструктуру поддержки субъектов малого и среднего предпринимательства"</t>
  </si>
  <si>
    <t>"Предоставление молодым семьям, участникам программы, социальных выплат на приобретение (строительство) жилья"</t>
  </si>
  <si>
    <t>Муниципальная программа муниципального образования Тбилисский район "Обеспечение жильем молодых семей"</t>
  </si>
  <si>
    <t>Муниципальная программа муниципального образования Тбилисский район "Социально-экономическое и территориальное развитие"</t>
  </si>
  <si>
    <t>"Мероприятия по организации отдыха и оздоровления детей Тбилисского района в летний период"</t>
  </si>
  <si>
    <t>Муниципальная программа муниципального образования Тбилисский район "Дети Тбилисского района"</t>
  </si>
  <si>
    <t>Подпрограмма "Информатизация в муниципальном образовании Тбилисский район"</t>
  </si>
  <si>
    <t>"Информатизация в муниципальном образовании Тбилисский район"</t>
  </si>
  <si>
    <t>"Организация и проведение мероприятий по празднованию праздничных дней, памятных дат, исторических и знаменательных событий России, Краснодарского края и Тбилисского района"</t>
  </si>
  <si>
    <t>"Обеспечение реализации муниципальной
 программы и прочие мероприятия в области образования"</t>
  </si>
  <si>
    <t>"Функционирование системы образования 
Тбилисского района"</t>
  </si>
  <si>
    <t>Подпрограмма  "Государственные и профессиональные праздники, юбилейные и памятные даты, отмечаемые в муниципальном образовании Тбилисский район"</t>
  </si>
  <si>
    <t>Муниципальная программа муниципального образования Тбилисский район "Молодежь Тбилисского района"</t>
  </si>
  <si>
    <t>Расходы на обеспечение деятельности (оказания услуг) муниципальных учреждений - муниципальное казенное учреждение "Управление капитального строительства"</t>
  </si>
  <si>
    <t>РАСПРЕДЕЛЕНИЕ</t>
  </si>
  <si>
    <t xml:space="preserve">бюджетных ассигнований по целевым статьям </t>
  </si>
  <si>
    <t>направлениям деятельности), группам видов расходов</t>
  </si>
  <si>
    <t>образования Тбилисский район,</t>
  </si>
  <si>
    <t xml:space="preserve">Муниципальная программа муниципального образования Тбилисский район "Развитие образования" </t>
  </si>
  <si>
    <t>Обеспечение деятельности контрольно-счетной палаты муниципального образования Тбилисский район</t>
  </si>
  <si>
    <t>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</si>
  <si>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Субвенция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</si>
  <si>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Расходы на обеспечение функций  органов местного самоуправления</t>
  </si>
  <si>
    <t>Расходы на обеспечение деятельности (оказания услуг) муниципальных учреждений - методические центры, централизованные бухгалтерии</t>
  </si>
  <si>
    <t>Муниципальная программа муниципального образования Тбилисский район  "Муниципальная политика и развитие гражданского общества"</t>
  </si>
  <si>
    <t>"Мероприятия, направленные на формирование здорового образа жизни молодежи"</t>
  </si>
  <si>
    <t>"Обеспечение деятельности муниципальных учреждений отрасли "Физическая культура и спорт", отрасли "Образование""</t>
  </si>
  <si>
    <t>Муниципальная программа муниципального образования Тбилисский район "Развитие культуры Тбилисского района"</t>
  </si>
  <si>
    <t>"Расходы на обеспечение функций органов местного самоуправления"</t>
  </si>
  <si>
    <t>"Руководство и управление в сфере культуры и искусства"</t>
  </si>
  <si>
    <t>"Реализация дополнительных предпрофессиональных общеобразовательных программ в области искусств"</t>
  </si>
  <si>
    <t>Муниципальная программа муниципального образования Тбилисский район "Информационное обслуживание деятельности органов местного самоуправления"</t>
  </si>
  <si>
    <t xml:space="preserve">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</si>
  <si>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"Укрепление правопорядка, профилактика правонарушений, усиление борьбы с преступностью в муниципальном образовании Тбилисский район"</t>
  </si>
  <si>
    <t>"Обеспечение деятельности отдела по управлению муниципальным имуществом администрации муниципального образования Тбилисский район"</t>
  </si>
  <si>
    <t>"Повышение пожарной безопасности в  муниципальном образовании Тбилисский район"</t>
  </si>
  <si>
    <t>10 1 05 00000</t>
  </si>
  <si>
    <t>Мероприятия по пожарной безопасности</t>
  </si>
  <si>
    <t>10 1 05 10190</t>
  </si>
  <si>
    <t>200</t>
  </si>
  <si>
    <t>600</t>
  </si>
  <si>
    <t>72 0 00 00000</t>
  </si>
  <si>
    <t>70 1 00 00190</t>
  </si>
  <si>
    <t>70 1 00 00000</t>
  </si>
  <si>
    <t>Подпрограмма "Гармонизация межнациональных отношений и развитие национальных культур в муниципальном образовании Тбилисский район"</t>
  </si>
  <si>
    <t>17 1 01 C0820</t>
  </si>
  <si>
    <t>400</t>
  </si>
  <si>
    <t>19 1 04 00000</t>
  </si>
  <si>
    <t>19 1 04 10480</t>
  </si>
  <si>
    <t>"Организация и проведение районных мероприятий в области агропромышленного комплекса"</t>
  </si>
  <si>
    <t xml:space="preserve">Проведение мероприятий районного праздника "День Урожая" </t>
  </si>
  <si>
    <t>09 1 01 S2820</t>
  </si>
  <si>
    <t>19 1 01 60910</t>
  </si>
  <si>
    <t xml:space="preserve">Субвенции на осуществление отдельных государственных полномочий Краснодарского края по поддержке сельскохозяйственного производства </t>
  </si>
  <si>
    <t>Субвенции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</si>
  <si>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"Организация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район"</t>
  </si>
  <si>
    <t>Подпрограмма "Профилактика терроризма и экстремизма в муниципальном образовании Тбилисский район"</t>
  </si>
  <si>
    <t>Обслуживание лицензионной физической охраны</t>
  </si>
  <si>
    <t>Мероприятия в области дошкольного образования</t>
  </si>
  <si>
    <t>10 2 01 10300</t>
  </si>
  <si>
    <t>10 2 00 00000</t>
  </si>
  <si>
    <t>10 2 01 00000</t>
  </si>
  <si>
    <t>10 2 01 10290</t>
  </si>
  <si>
    <t>10 2 03 10310</t>
  </si>
  <si>
    <t xml:space="preserve">Комплексные меры  по профилактике терроризма </t>
  </si>
  <si>
    <t>10 2 03 10200</t>
  </si>
  <si>
    <t>03 1 01 63110</t>
  </si>
  <si>
    <t>10 2 03 00000</t>
  </si>
  <si>
    <t>Проведение информационно-пропагандистского сопровождения антитеррористической деятельности на территории муниципального образования Тбилисский район</t>
  </si>
  <si>
    <t xml:space="preserve">Мероприятия в области жилищного хозяйства </t>
  </si>
  <si>
    <t>01 1 02 L3040</t>
  </si>
  <si>
    <t>Субвенция 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 патронатное воспитание, к месту лечения и обратно</t>
  </si>
  <si>
    <t>Субвенция на осуществление отдельных государственных полномочий Краснодарского края по поддержке сельскохозяйственного производства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</si>
  <si>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юриспруденции в Российской Федерации</t>
  </si>
  <si>
    <t>Субвенция на осуществление отдельных государственных полномочий по обеспечению жилыми помещениями детей сирот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 сирот и детей, оставшихся без попечения родителей, в Краснодарском крае"</t>
  </si>
  <si>
    <t>Субвенция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
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</t>
  </si>
  <si>
    <t>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</si>
  <si>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(муниципальным программным и непрограммным </t>
  </si>
  <si>
    <t>01 1 01 10300</t>
  </si>
  <si>
    <t>Мероприятия в области культуры</t>
  </si>
  <si>
    <t>11 1 03 10320</t>
  </si>
  <si>
    <t>Проведение углубленного медицинского осмотра занимающихся на отделениях по видам спорта</t>
  </si>
  <si>
    <t>09 1 01 10540</t>
  </si>
  <si>
    <t>Профилактика терроризма в части обеспечения инженерно-технической защищенности</t>
  </si>
  <si>
    <t>10 2 02 00000</t>
  </si>
  <si>
    <t>10 2 02 S0460</t>
  </si>
  <si>
    <t>Субвенция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</si>
  <si>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Субвенция на осуществление отдельных  государственных полномочий  Краснодарского края по организации оздоровления и отдыха детей 
</t>
  </si>
  <si>
    <t>72 2 00 69170</t>
  </si>
  <si>
    <t>72 2 00 69180</t>
  </si>
  <si>
    <t>72 2 00 69190</t>
  </si>
  <si>
    <t>72 2 00 69200</t>
  </si>
  <si>
    <t>17 1 02 69100</t>
  </si>
  <si>
    <t>17 1 02 69120</t>
  </si>
  <si>
    <t>17 1 02 69130</t>
  </si>
  <si>
    <t>Субвенция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</si>
  <si>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01 1 02 63540</t>
  </si>
  <si>
    <t>01 1 02 S3550</t>
  </si>
  <si>
    <t xml:space="preserve">Предоставление субсидий муниципальным бюджетным, автономным учреждениям и иным некоммерческим организациям </t>
  </si>
  <si>
    <t>01 1 01 53032</t>
  </si>
  <si>
    <t>07 1 02 00000</t>
  </si>
  <si>
    <t>07 1 02 10430</t>
  </si>
  <si>
    <t>07 1 04 00000</t>
  </si>
  <si>
    <t>07 1 04 10430</t>
  </si>
  <si>
    <t>07 1 05 00000</t>
  </si>
  <si>
    <t>07 1 05 10430</t>
  </si>
  <si>
    <t>04 1 32 00000</t>
  </si>
  <si>
    <t>04 1 32 10550</t>
  </si>
  <si>
    <t>04 1 14 00000</t>
  </si>
  <si>
    <t>13 1 04 00000</t>
  </si>
  <si>
    <t>13 1 04 10240</t>
  </si>
  <si>
    <t>22 0 00 00000</t>
  </si>
  <si>
    <t>Муниципальная программа муниципального образования Тбилисский район "Развитие жилищно-коммунального хозяйства муниципального образования Тбилисский район"</t>
  </si>
  <si>
    <t>"Обращение с твердыми коммунальными отходами на территории муниципального образования Тбилисский район"</t>
  </si>
  <si>
    <t>"Обустройство контейнерных площадок твердых коммунальных отходов на территории муниципального образования Тбилисский район"</t>
  </si>
  <si>
    <t>Мероприятия по обращению с твердыми коммунальными отходами</t>
  </si>
  <si>
    <t>22 2 00 00000</t>
  </si>
  <si>
    <t>22 2 02 00000</t>
  </si>
  <si>
    <t>22 2 02 10590</t>
  </si>
  <si>
    <t>"Строительство сети газораспределения х.Песчаный Тбилисского района Краснодарского края, 1 этап строительства, Распределительный газопровод высокого давления с установкой ГРГПП №1 по ул.Выездной. Распределительные газопроводы низкого давления"</t>
  </si>
  <si>
    <t xml:space="preserve">"Информационное продвижение инвестиционного потенциала района" </t>
  </si>
  <si>
    <t>Формирование и продвижение экономического и инвестиционно привлекательного образа муниципального образования Тбилисский район</t>
  </si>
  <si>
    <t>"Подготовка и проведение мероприятий в сфере экономического и инвестиционного развития района"</t>
  </si>
  <si>
    <t xml:space="preserve">"Участие в сельскохозяйственной ярмарке" </t>
  </si>
  <si>
    <t>18 1 02 00000</t>
  </si>
  <si>
    <t>18 1 02 10360</t>
  </si>
  <si>
    <t>18 1 03 00000</t>
  </si>
  <si>
    <t>18 1 03 10360</t>
  </si>
  <si>
    <t>"Информационное обслуживание деятельности органов местного самоуправления на телевидении"</t>
  </si>
  <si>
    <t>"Информационное обслуживание деятельности органов местного самоуправления в сети Интернет"</t>
  </si>
  <si>
    <t>18 1 04 00000</t>
  </si>
  <si>
    <t>18 1 04 10360</t>
  </si>
  <si>
    <t>"Информационное обслуживание деятельности органов местного самоуправления на радио"</t>
  </si>
  <si>
    <t xml:space="preserve">"Организация и проведение социально значимых мероприятий, направленных на поддержку семьи и детей, укрепление семейных ценностей и традиций с определением категории детей" </t>
  </si>
  <si>
    <t xml:space="preserve">Мероприятие по приобретению новогодних подарков </t>
  </si>
  <si>
    <t>03 1 02 00000</t>
  </si>
  <si>
    <t>03 1 02 10280</t>
  </si>
  <si>
    <t>11 1 03 L5190</t>
  </si>
  <si>
    <t>«Утверждение генеральных планов, правил землепользования и застройки»</t>
  </si>
  <si>
    <t>"Строительство, реконструкция, капитальный ремонт, ремонт и содержание автомобильных дорог общего пользования местного значения, включенных в реестр имущества муниципального образования Тбилисский район"</t>
  </si>
  <si>
    <t>Капитальный ремонт, ремонт и содержание автомобильных дорог общего пользования, проходящих вне населенных пунктов</t>
  </si>
  <si>
    <t>17 1 01 R0820</t>
  </si>
  <si>
    <t>01 1 EВ 00000</t>
  </si>
  <si>
    <t>01 1 EВ 57860</t>
  </si>
  <si>
    <t>Реализация регионального проекта "Патриотическое воспитание граждан Российской Федерации"</t>
  </si>
  <si>
    <t>Строительство сети газораспределения х.Веревкин Тбилисского района Краснодарского края, 2 этап строительства. Распределительный газопровод высокого давления.  Распределительные газопроводы низкого давления</t>
  </si>
  <si>
    <t>13 1 05 S0620</t>
  </si>
  <si>
    <t>13 1 05 00000</t>
  </si>
  <si>
    <t>04 1 14 S2570</t>
  </si>
  <si>
    <t>(тыс. рублей)</t>
  </si>
  <si>
    <t>Исполняющий обязанности</t>
  </si>
  <si>
    <t>заместителя главы муниципального</t>
  </si>
  <si>
    <t>начальника финансового управления</t>
  </si>
  <si>
    <t>классификации расходов бюджетов на 2024  год</t>
  </si>
  <si>
    <t>УТВЕРЖДЕНО</t>
  </si>
  <si>
    <t>решением Совета муниципального</t>
  </si>
  <si>
    <t>образования Тбилисский район</t>
  </si>
  <si>
    <t>Утверждено на 2024 год</t>
  </si>
  <si>
    <t>99 9 00 10600</t>
  </si>
  <si>
    <t>Поддержка и развитие кубанского казачества в муниципальном образовании Тбилисский район</t>
  </si>
  <si>
    <t xml:space="preserve">"Создание системы комплексного обеспечения безопасности жизнедеятельности муниципального образования Тбилисский район"   </t>
  </si>
  <si>
    <t>Создание системы комплексного обеспечения безопасности жизнедеятельности</t>
  </si>
  <si>
    <t>10 1 04 00000</t>
  </si>
  <si>
    <t>10 1 04 10180</t>
  </si>
  <si>
    <t>Подготовка изменений в правила землепользования и застройки муниципальных образований Краснодарского края (краевой бюджет)</t>
  </si>
  <si>
    <t>Подготовка изменений в правила землепользования и застройки муниципальных образований Краснодарского края (софинансирование)</t>
  </si>
  <si>
    <t>Организация газоснабжения населения (поселений) (строительство подводящих газопроводов, распределительных газопроводов) (краевой бюджет)</t>
  </si>
  <si>
    <t>Организация газоснабжения населения (поселений) (строительство подводящих газопроводов, распределительных газопроводов) (софинансирование)</t>
  </si>
  <si>
    <t xml:space="preserve">«Проведение рекультивации на объекте: полигон временного хранения твердых коммунальных отходов, расположенного по адресу: 1,4 км на запад от станицы Тбилисской, кадастровый номер: 23:29:0304310:74» </t>
  </si>
  <si>
    <t>22 2 01 00000</t>
  </si>
  <si>
    <t>22 2 01 10590</t>
  </si>
  <si>
    <t>"Детское дошкольное учреждение на 80 мест по адресу: Краснодарский край, Тбилисский район, ст-ца Ловлинская, ул. Гагарина 1 Г"</t>
  </si>
  <si>
    <t>Строительство, реконструкция (в том числе реконструкция  объектов незавершенного строительства)  и техническое перевооружение объектов общественной инфраструктуры муниципального значения, приобретение объектов недвижимости (краевой бюджет)</t>
  </si>
  <si>
    <t>Строительство, реконструкция (в том числе реконструкция  объектов незавершенного строительства)  и техническое перевооружение объектов общественной инфраструктуры муниципального значения, приобретение объектов недвижимости (софинансирование)</t>
  </si>
  <si>
    <t>04 1 29  00000</t>
  </si>
  <si>
    <t>04 1 29  S0470</t>
  </si>
  <si>
    <t>«Многофункциональная спортивно-игровая площадка, расположенная по адресу: Краснодарский край, Тбилисский район, ст. Тбилисская, ул. Красная, 224 «Г»</t>
  </si>
  <si>
    <t>04 1 37 00000</t>
  </si>
  <si>
    <t>04 1 37 10350</t>
  </si>
  <si>
    <t>74 1 00 10010</t>
  </si>
  <si>
    <t>Поддержка устойчивого исполнения местных бюджетов</t>
  </si>
  <si>
    <t>Дотация на выравнивание уровня бюджетной обеспеченности поселений</t>
  </si>
  <si>
    <t>Межбюджетные трансферты</t>
  </si>
  <si>
    <t>74 2 00 00000</t>
  </si>
  <si>
    <t>74 2 00 10500</t>
  </si>
  <si>
    <t>500</t>
  </si>
  <si>
    <t>Иные межбюджетные трансферты</t>
  </si>
  <si>
    <t>Передача полномочий по осуществлению внешнего муниципального финансового контроля контрольно- счетных органов из поселений в муниципальное образование Тбилисский район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</si>
  <si>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 внебюджетными фондами</t>
  </si>
  <si>
    <t>75 3 00 00000</t>
  </si>
  <si>
    <t>75 3 00 20010</t>
  </si>
  <si>
    <t>Федеральный проект "Национальная система пространственных данных"</t>
  </si>
  <si>
    <t>Проведение комплексных кадастровых работ (федеральный бюджет)</t>
  </si>
  <si>
    <t>Проведение комплексных кадастровых работ (софинансирование)</t>
  </si>
  <si>
    <t>21 1 4F 00000</t>
  </si>
  <si>
    <t>21 1 4F 55110</t>
  </si>
  <si>
    <t>21 1 05 10010</t>
  </si>
  <si>
    <t>01 1 01 10290</t>
  </si>
  <si>
    <t>Организация предоставления общедоступного и бесплатного начального общего, основного общего, среднего общего образования по основным  общеобразовательным программам в муниципальных образовательных организациях для создания новых мест в общеобразовательных организациях (приобретение движимого имущества для оснащения вновь созданных мест в муниципальных образовательных организациях) (софинансирование)</t>
  </si>
  <si>
    <t>01 1 01 S3370</t>
  </si>
  <si>
    <t>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(краевой бюджет)</t>
  </si>
  <si>
    <t>Организация бесплатного горячего питания обучающихся по образовательным программам начального общего образование в  муниципальных образовательных организациях (софинансирование)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</si>
  <si>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 (софинансирование)</t>
  </si>
  <si>
    <t>01 1 02 S3410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</si>
  <si>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 (краевой бюджет)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</si>
  <si>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 (софинансирование)</t>
  </si>
  <si>
    <t>Обеспечение функционирования персонифицированного финансирования дополнительного образования детей</t>
  </si>
  <si>
    <t>01 1 01 10520</t>
  </si>
  <si>
    <t>01 1 02 10010</t>
  </si>
  <si>
    <t>800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</si>
  <si>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 (краевой бюджет)</t>
  </si>
  <si>
    <t>Обеспечение оснащения 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 (софинансирование)</t>
  </si>
  <si>
    <t>Мероприятия по профилактике терроризма  в части обеспечения инженерно-технической защищенности муниципальных образовательных организаций (краевой бюджет)</t>
  </si>
  <si>
    <t>Мероприятия по профилактике терроризма  в части обеспечения инженерно-технической защищенности муниципальных образовательных организаций (софинансирование)</t>
  </si>
  <si>
    <t>Передача полномочий по организации библиотечного обслуживания  из поселений  в муниципальное образование Тбилисский район</t>
  </si>
  <si>
    <t>Приобретение муниципальными учреждениями движимого имущества</t>
  </si>
  <si>
    <t>11 1 03 20020</t>
  </si>
  <si>
    <t>11 1 03 09010</t>
  </si>
  <si>
    <t>Обеспечение условий для развития физической культуры и массового спорта в части оплаты труда инструкторов по спорту (краевой бюджет)</t>
  </si>
  <si>
    <t>Обеспечение условий для развития физической культуры и массового спорта в части оплаты труда инструкторов по спорту (софинансирование)</t>
  </si>
  <si>
    <t>Изменения +/-</t>
  </si>
  <si>
    <t>А.В. Осина</t>
  </si>
  <si>
    <t>к решению Совета муниципального</t>
  </si>
  <si>
    <t>«Приложение 9</t>
  </si>
  <si>
    <t>».</t>
  </si>
  <si>
    <t>от  26 декабря 2023 г.  № 348</t>
  </si>
  <si>
    <t>Расходы на обеспечение прочих обязательств органов местного самоуправления</t>
  </si>
  <si>
    <t xml:space="preserve">72 5  00 10020 </t>
  </si>
  <si>
    <t>72 5 00 10020</t>
  </si>
  <si>
    <t>Субвенции на осуществление отдельного государственного полномочия Краснодарского края по формированию списков семей и граждан, жилые помещения которых утрачены, и (или) списков граждан, жилые помещения которых повреждены в результате чрезвычайных ситуаций природного и техногенного характера, а также в результате террористических актов и (или) при пресечении террористических актов правомерными действиями на территории Краснодарского края</t>
  </si>
  <si>
    <t>13 1 05 10240</t>
  </si>
  <si>
    <t>"Организация и развитие систем водоснабжения и водоотведения муниципального образования Тбилисский район"</t>
  </si>
  <si>
    <t>"Ремонт водозаборных артезианских скважин"</t>
  </si>
  <si>
    <t>Организация водоснабжения населения (краевой бюджет)</t>
  </si>
  <si>
    <t>Организация водоснабжения населения (софинансирование)</t>
  </si>
  <si>
    <t>22 1 00 00000</t>
  </si>
  <si>
    <t>22 1 03 00000</t>
  </si>
  <si>
    <t>22 1 03 S0330</t>
  </si>
  <si>
    <t>"Строительство школы на 1100 мест   в ст. Тбилисской по ул.8 Марта"</t>
  </si>
  <si>
    <t>"Реализация мероприятий регионального проекта "Современная школа"</t>
  </si>
  <si>
    <t>Создание новых мест в общеобразовательных организациях (краевой бюджет)</t>
  </si>
  <si>
    <t>Создание новых мест в общеобразовательных организациях (софинансирование)</t>
  </si>
  <si>
    <t>04 1 04  00000</t>
  </si>
  <si>
    <t>04 1 04  10300</t>
  </si>
  <si>
    <t>04 1 Е1 00000</t>
  </si>
  <si>
    <t>04 1 Е1 А5200</t>
  </si>
  <si>
    <t>Мероприятия при предоставлении социальных выплат молодым семьям на приобретение (строительство) жилья</t>
  </si>
  <si>
    <t>05 1 01 10510</t>
  </si>
  <si>
    <t>300</t>
  </si>
  <si>
    <t>17 1 01 A0820</t>
  </si>
  <si>
    <t>Проведение комплексных кадастровых работ (краевой бюджет)</t>
  </si>
  <si>
    <t>21 1 01 L5110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</si>
  <si>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движимого имущества для обеспечения функционирования вновь созданных и (или) создаваемых мест в муниципальных образовательных организациях) (краевой бюджет)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</si>
  <si>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движимого имущества для обеспечения функционирования вновь созданных и (или) создаваемых мест в муниципальных образовательных организациях) (софинансирование)</t>
  </si>
  <si>
    <t>01 1 02 S3370</t>
  </si>
  <si>
    <t>01 1 01 R3032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</si>
  <si>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</si>
  <si>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EB 51790</t>
  </si>
  <si>
    <t>Государственная поддержка отрасли культуры (краевой бюджет)</t>
  </si>
  <si>
    <t>Государственная поддержка отрасли культуры (софинансирование)</t>
  </si>
  <si>
    <t>Реализация мероприятия по обеспечению жильем молодых семей (краевой бюджет)</t>
  </si>
  <si>
    <t>Реализация мероприятия по обеспечению жильем молодых семей (софинансирование)</t>
  </si>
  <si>
    <t>Приложение 9</t>
  </si>
  <si>
    <t>от 18 января 2024 г. № 364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</si>
</sst>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scheme val="minor"/>
    </font>
    <font>
      <sz val="18"/>
      <name val="Arial Cyr"/>
      <charset val="204"/>
    </font>
    <font>
      <sz val="16"/>
      <name val="Arial Cyr"/>
      <charset val="204"/>
    </font>
    <font>
      <sz val="18"/>
      <color theme="1"/>
      <name val="Calibri"/>
      <family val="2"/>
      <scheme val="minor"/>
    </font>
    <font>
      <sz val="1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8" fillId="0" borderId="0"/>
  </cellStyleXfs>
  <cellXfs count="145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3" borderId="0" xfId="0" applyFill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/>
    <xf numFmtId="49" fontId="2" fillId="0" borderId="0" xfId="0" applyNumberFormat="1" applyFont="1" applyBorder="1" applyAlignment="1">
      <alignment horizontal="left"/>
    </xf>
    <xf numFmtId="0" fontId="3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0" fillId="2" borderId="0" xfId="0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/>
    <xf numFmtId="0" fontId="2" fillId="2" borderId="8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wrapText="1"/>
    </xf>
    <xf numFmtId="0" fontId="4" fillId="2" borderId="1" xfId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2" borderId="0" xfId="0" applyFont="1" applyFill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2" borderId="1" xfId="1" applyFont="1" applyFill="1" applyBorder="1" applyAlignment="1">
      <alignment horizontal="left" vertical="top" wrapText="1"/>
    </xf>
    <xf numFmtId="0" fontId="5" fillId="0" borderId="0" xfId="0" applyFont="1" applyAlignment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5" fillId="0" borderId="0" xfId="0" applyFont="1" applyAlignment="1"/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/>
    </xf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2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vertical="top" wrapText="1"/>
    </xf>
    <xf numFmtId="0" fontId="5" fillId="0" borderId="0" xfId="0" applyFont="1" applyAlignment="1">
      <alignment horizontal="left"/>
    </xf>
    <xf numFmtId="0" fontId="11" fillId="0" borderId="0" xfId="0" applyFont="1" applyFill="1" applyAlignment="1">
      <alignment horizontal="right"/>
    </xf>
    <xf numFmtId="0" fontId="5" fillId="0" borderId="0" xfId="0" applyFont="1" applyAlignment="1"/>
    <xf numFmtId="49" fontId="12" fillId="2" borderId="1" xfId="0" applyNumberFormat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center" wrapText="1"/>
    </xf>
    <xf numFmtId="165" fontId="3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4" fillId="0" borderId="0" xfId="1" applyFont="1" applyAlignment="1">
      <alignment wrapText="1"/>
    </xf>
    <xf numFmtId="0" fontId="4" fillId="0" borderId="1" xfId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vertical="top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15" fillId="0" borderId="0" xfId="0" applyFont="1" applyFill="1" applyAlignment="1">
      <alignment horizontal="right"/>
    </xf>
    <xf numFmtId="0" fontId="16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vertical="top" wrapText="1"/>
    </xf>
    <xf numFmtId="0" fontId="17" fillId="0" borderId="2" xfId="0" applyFont="1" applyBorder="1" applyAlignment="1">
      <alignment horizontal="center" wrapText="1"/>
    </xf>
    <xf numFmtId="0" fontId="17" fillId="0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center" wrapText="1"/>
    </xf>
    <xf numFmtId="0" fontId="17" fillId="0" borderId="1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center" wrapText="1"/>
    </xf>
    <xf numFmtId="0" fontId="17" fillId="2" borderId="2" xfId="0" applyFont="1" applyFill="1" applyBorder="1" applyAlignment="1">
      <alignment horizontal="left" vertical="top" wrapText="1"/>
    </xf>
    <xf numFmtId="49" fontId="17" fillId="2" borderId="2" xfId="0" applyNumberFormat="1" applyFont="1" applyFill="1" applyBorder="1" applyAlignment="1">
      <alignment horizontal="center" wrapText="1"/>
    </xf>
    <xf numFmtId="49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49" fontId="9" fillId="0" borderId="0" xfId="0" applyNumberFormat="1" applyFont="1" applyBorder="1" applyAlignment="1">
      <alignment horizontal="center"/>
    </xf>
    <xf numFmtId="0" fontId="0" fillId="0" borderId="0" xfId="0" applyAlignment="1"/>
    <xf numFmtId="165" fontId="2" fillId="0" borderId="3" xfId="0" applyNumberFormat="1" applyFont="1" applyBorder="1" applyAlignment="1">
      <alignment horizontal="center" vertical="center"/>
    </xf>
    <xf numFmtId="165" fontId="13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/>
    <xf numFmtId="0" fontId="13" fillId="0" borderId="2" xfId="0" applyFont="1" applyBorder="1" applyAlignment="1"/>
    <xf numFmtId="0" fontId="2" fillId="2" borderId="3" xfId="0" applyFont="1" applyFill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2" fillId="2" borderId="3" xfId="0" applyFont="1" applyFill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5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/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503"/>
  <sheetViews>
    <sheetView tabSelected="1" view="pageBreakPreview" zoomScale="70" zoomScaleNormal="100" zoomScaleSheetLayoutView="70" workbookViewId="0">
      <selection activeCell="H6" sqref="H6:J6"/>
    </sheetView>
  </sheetViews>
  <sheetFormatPr defaultRowHeight="14.4" x14ac:dyDescent="0.3"/>
  <cols>
    <col min="1" max="1" width="3.88671875" customWidth="1"/>
    <col min="2" max="2" width="4" customWidth="1"/>
    <col min="3" max="3" width="5.88671875" customWidth="1"/>
    <col min="4" max="4" width="96" customWidth="1"/>
    <col min="5" max="5" width="20.6640625" customWidth="1"/>
    <col min="6" max="6" width="13.6640625" customWidth="1"/>
    <col min="7" max="7" width="11.6640625" hidden="1" customWidth="1"/>
    <col min="8" max="8" width="21.88671875" style="49" customWidth="1"/>
    <col min="9" max="9" width="17.33203125" customWidth="1"/>
    <col min="10" max="10" width="20" customWidth="1"/>
  </cols>
  <sheetData>
    <row r="2" spans="2:10" s="49" customFormat="1" x14ac:dyDescent="0.3"/>
    <row r="3" spans="2:10" s="49" customFormat="1" ht="30.6" customHeight="1" x14ac:dyDescent="0.3">
      <c r="H3" s="110" t="s">
        <v>508</v>
      </c>
      <c r="I3" s="110"/>
      <c r="J3" s="110"/>
    </row>
    <row r="4" spans="2:10" s="49" customFormat="1" ht="21.6" customHeight="1" x14ac:dyDescent="0.4">
      <c r="H4" s="111" t="s">
        <v>468</v>
      </c>
      <c r="I4" s="112"/>
      <c r="J4" s="112"/>
    </row>
    <row r="5" spans="2:10" s="49" customFormat="1" ht="22.2" customHeight="1" x14ac:dyDescent="0.4">
      <c r="H5" s="113" t="s">
        <v>402</v>
      </c>
      <c r="I5" s="112"/>
      <c r="J5" s="112"/>
    </row>
    <row r="6" spans="2:10" s="49" customFormat="1" ht="31.2" customHeight="1" x14ac:dyDescent="0.4">
      <c r="H6" s="113" t="s">
        <v>509</v>
      </c>
      <c r="I6" s="112"/>
      <c r="J6" s="112"/>
    </row>
    <row r="7" spans="2:10" s="49" customFormat="1" ht="24.6" customHeight="1" x14ac:dyDescent="0.45">
      <c r="H7" s="94"/>
      <c r="I7" s="96"/>
      <c r="J7" s="96"/>
    </row>
    <row r="8" spans="2:10" s="49" customFormat="1" ht="8.4" customHeight="1" x14ac:dyDescent="0.45">
      <c r="H8" s="97"/>
      <c r="I8" s="96"/>
      <c r="J8" s="96"/>
    </row>
    <row r="9" spans="2:10" s="49" customFormat="1" ht="21" customHeight="1" x14ac:dyDescent="0.45">
      <c r="E9" s="91"/>
      <c r="F9" s="92"/>
      <c r="G9" s="92"/>
      <c r="H9" s="118" t="s">
        <v>469</v>
      </c>
      <c r="I9" s="119"/>
      <c r="J9" s="119"/>
    </row>
    <row r="10" spans="2:10" s="49" customFormat="1" ht="24.6" customHeight="1" x14ac:dyDescent="0.45">
      <c r="E10" s="91"/>
      <c r="F10" s="92"/>
      <c r="G10" s="92"/>
      <c r="H10" s="69"/>
      <c r="I10" s="98"/>
      <c r="J10" s="98"/>
    </row>
    <row r="11" spans="2:10" s="49" customFormat="1" ht="22.95" customHeight="1" x14ac:dyDescent="0.45">
      <c r="E11" s="91"/>
      <c r="F11" s="92"/>
      <c r="G11" s="92"/>
      <c r="H11" s="118" t="s">
        <v>400</v>
      </c>
      <c r="I11" s="119"/>
      <c r="J11" s="119"/>
    </row>
    <row r="12" spans="2:10" s="49" customFormat="1" ht="24" customHeight="1" x14ac:dyDescent="0.45">
      <c r="E12" s="91"/>
      <c r="F12" s="92"/>
      <c r="G12" s="92"/>
      <c r="H12" s="118" t="s">
        <v>401</v>
      </c>
      <c r="I12" s="119"/>
      <c r="J12" s="119"/>
    </row>
    <row r="13" spans="2:10" s="49" customFormat="1" ht="23.4" customHeight="1" x14ac:dyDescent="0.45">
      <c r="B13" s="50"/>
      <c r="C13" s="33"/>
      <c r="D13" s="33"/>
      <c r="E13" s="91"/>
      <c r="F13" s="92"/>
      <c r="G13" s="92"/>
      <c r="H13" s="118" t="s">
        <v>402</v>
      </c>
      <c r="I13" s="119"/>
      <c r="J13" s="119"/>
    </row>
    <row r="14" spans="2:10" ht="25.2" x14ac:dyDescent="0.45">
      <c r="B14" s="12"/>
      <c r="C14" s="33"/>
      <c r="D14" s="33"/>
      <c r="E14" s="91"/>
      <c r="F14" s="92"/>
      <c r="G14" s="92"/>
      <c r="H14" s="118" t="s">
        <v>471</v>
      </c>
      <c r="I14" s="119"/>
      <c r="J14" s="119"/>
    </row>
    <row r="15" spans="2:10" ht="32.4" customHeight="1" x14ac:dyDescent="0.45">
      <c r="B15" s="12"/>
      <c r="C15" s="33"/>
      <c r="D15" s="33"/>
      <c r="E15" s="62"/>
      <c r="F15" s="63"/>
      <c r="G15" s="69"/>
      <c r="H15" s="71"/>
    </row>
    <row r="16" spans="2:10" ht="22.8" x14ac:dyDescent="0.4">
      <c r="B16" s="12"/>
      <c r="C16" s="33"/>
      <c r="D16" s="34"/>
      <c r="E16" s="38"/>
      <c r="F16" s="121"/>
      <c r="G16" s="121"/>
    </row>
    <row r="17" spans="2:10" ht="4.5" customHeight="1" x14ac:dyDescent="0.4">
      <c r="B17" s="12"/>
      <c r="C17" s="33"/>
      <c r="D17" s="34"/>
      <c r="E17" s="35"/>
      <c r="F17" s="121"/>
      <c r="G17" s="122"/>
    </row>
    <row r="18" spans="2:10" ht="23.4" customHeight="1" x14ac:dyDescent="0.4">
      <c r="B18" s="12"/>
      <c r="C18" s="114" t="s">
        <v>260</v>
      </c>
      <c r="D18" s="114"/>
      <c r="E18" s="114"/>
      <c r="F18" s="114"/>
      <c r="G18" s="114"/>
      <c r="H18" s="115"/>
      <c r="I18" s="115"/>
      <c r="J18" s="115"/>
    </row>
    <row r="19" spans="2:10" ht="14.4" hidden="1" customHeight="1" x14ac:dyDescent="0.4">
      <c r="B19" s="12"/>
    </row>
    <row r="20" spans="2:10" ht="22.8" x14ac:dyDescent="0.4">
      <c r="B20" s="12"/>
      <c r="C20" s="114" t="s">
        <v>261</v>
      </c>
      <c r="D20" s="114"/>
      <c r="E20" s="114"/>
      <c r="F20" s="114"/>
      <c r="G20" s="114"/>
      <c r="H20" s="115"/>
      <c r="I20" s="115"/>
      <c r="J20" s="115"/>
    </row>
    <row r="21" spans="2:10" ht="22.8" x14ac:dyDescent="0.4">
      <c r="B21" s="12"/>
      <c r="C21" s="114" t="s">
        <v>323</v>
      </c>
      <c r="D21" s="115"/>
      <c r="E21" s="115"/>
      <c r="F21" s="115"/>
      <c r="G21" s="115"/>
      <c r="H21" s="115"/>
      <c r="I21" s="115"/>
      <c r="J21" s="115"/>
    </row>
    <row r="22" spans="2:10" ht="22.8" x14ac:dyDescent="0.4">
      <c r="B22" s="12"/>
      <c r="C22" s="120" t="s">
        <v>262</v>
      </c>
      <c r="D22" s="120"/>
      <c r="E22" s="120"/>
      <c r="F22" s="120"/>
      <c r="G22" s="120"/>
      <c r="H22" s="115"/>
      <c r="I22" s="115"/>
      <c r="J22" s="115"/>
    </row>
    <row r="23" spans="2:10" ht="22.8" x14ac:dyDescent="0.4">
      <c r="B23" s="12"/>
      <c r="C23" s="114" t="s">
        <v>399</v>
      </c>
      <c r="D23" s="114"/>
      <c r="E23" s="114"/>
      <c r="F23" s="114"/>
      <c r="G23" s="114"/>
      <c r="H23" s="115"/>
      <c r="I23" s="115"/>
      <c r="J23" s="115"/>
    </row>
    <row r="24" spans="2:10" ht="15" customHeight="1" x14ac:dyDescent="0.4">
      <c r="B24" s="12"/>
      <c r="C24" s="12"/>
      <c r="D24" s="11"/>
      <c r="E24" s="8"/>
      <c r="F24" s="8"/>
      <c r="G24" s="8"/>
    </row>
    <row r="25" spans="2:10" ht="18.75" customHeight="1" x14ac:dyDescent="0.4">
      <c r="B25" s="12"/>
      <c r="C25" s="12"/>
      <c r="D25" s="11"/>
      <c r="E25" s="12"/>
      <c r="F25" s="11"/>
      <c r="G25" s="11"/>
      <c r="H25" s="33"/>
      <c r="J25" s="33" t="s">
        <v>395</v>
      </c>
    </row>
    <row r="26" spans="2:10" ht="67.2" customHeight="1" x14ac:dyDescent="0.4">
      <c r="B26" s="12"/>
      <c r="C26" s="6" t="s">
        <v>0</v>
      </c>
      <c r="D26" s="82" t="s">
        <v>1</v>
      </c>
      <c r="E26" s="82" t="s">
        <v>2</v>
      </c>
      <c r="F26" s="82" t="s">
        <v>3</v>
      </c>
      <c r="G26" s="82" t="s">
        <v>31</v>
      </c>
      <c r="H26" s="61" t="s">
        <v>403</v>
      </c>
      <c r="I26" s="61" t="s">
        <v>466</v>
      </c>
      <c r="J26" s="61" t="s">
        <v>403</v>
      </c>
    </row>
    <row r="27" spans="2:10" ht="21" x14ac:dyDescent="0.4">
      <c r="B27" s="12"/>
      <c r="C27" s="82">
        <v>1</v>
      </c>
      <c r="D27" s="82">
        <v>2</v>
      </c>
      <c r="E27" s="82">
        <v>3</v>
      </c>
      <c r="F27" s="82">
        <v>4</v>
      </c>
      <c r="G27" s="82"/>
      <c r="H27" s="58">
        <v>5</v>
      </c>
      <c r="I27" s="58">
        <v>6</v>
      </c>
      <c r="J27" s="58">
        <v>7</v>
      </c>
    </row>
    <row r="28" spans="2:10" ht="40.799999999999997" x14ac:dyDescent="0.4">
      <c r="B28" s="12"/>
      <c r="C28" s="13">
        <v>1</v>
      </c>
      <c r="D28" s="9" t="s">
        <v>264</v>
      </c>
      <c r="E28" s="13" t="s">
        <v>4</v>
      </c>
      <c r="F28" s="13"/>
      <c r="G28" s="15"/>
      <c r="H28" s="74">
        <f>H29+H62</f>
        <v>816547</v>
      </c>
      <c r="I28" s="74">
        <f>I29+I62</f>
        <v>23499.500000000004</v>
      </c>
      <c r="J28" s="74">
        <f>H28+I28</f>
        <v>840046.5</v>
      </c>
    </row>
    <row r="29" spans="2:10" ht="60.6" customHeight="1" x14ac:dyDescent="0.4">
      <c r="B29" s="12"/>
      <c r="C29" s="82"/>
      <c r="D29" s="39" t="s">
        <v>256</v>
      </c>
      <c r="E29" s="77" t="s">
        <v>5</v>
      </c>
      <c r="F29" s="77"/>
      <c r="G29" s="40"/>
      <c r="H29" s="75">
        <f>H30+H36+H48+H55+H34+H57+H38+H41+H45+H52</f>
        <v>726064.8</v>
      </c>
      <c r="I29" s="75">
        <f>I30+I36+I48+I55+I34+I57+I38+I41+I45+I52+I43+I59</f>
        <v>11372.500000000004</v>
      </c>
      <c r="J29" s="75">
        <f t="shared" ref="J29:J102" si="0">H29+I29</f>
        <v>737437.3</v>
      </c>
    </row>
    <row r="30" spans="2:10" ht="50.25" customHeight="1" x14ac:dyDescent="0.4">
      <c r="B30" s="12"/>
      <c r="C30" s="7"/>
      <c r="D30" s="39" t="s">
        <v>79</v>
      </c>
      <c r="E30" s="77" t="s">
        <v>8</v>
      </c>
      <c r="F30" s="77"/>
      <c r="G30" s="40"/>
      <c r="H30" s="75">
        <f>H31+H32+H33</f>
        <v>201313.7</v>
      </c>
      <c r="I30" s="75">
        <f>I31+I32+I33</f>
        <v>33594.9</v>
      </c>
      <c r="J30" s="75">
        <f t="shared" si="0"/>
        <v>234908.6</v>
      </c>
    </row>
    <row r="31" spans="2:10" ht="21" x14ac:dyDescent="0.4">
      <c r="B31" s="12"/>
      <c r="C31" s="135"/>
      <c r="D31" s="129" t="s">
        <v>6</v>
      </c>
      <c r="E31" s="140" t="s">
        <v>8</v>
      </c>
      <c r="F31" s="140">
        <v>600</v>
      </c>
      <c r="G31" s="40">
        <v>1</v>
      </c>
      <c r="H31" s="75">
        <v>84883.8</v>
      </c>
      <c r="I31" s="75"/>
      <c r="J31" s="75">
        <f t="shared" si="0"/>
        <v>84883.8</v>
      </c>
    </row>
    <row r="32" spans="2:10" ht="21" x14ac:dyDescent="0.4">
      <c r="B32" s="12"/>
      <c r="C32" s="135"/>
      <c r="D32" s="138"/>
      <c r="E32" s="141"/>
      <c r="F32" s="141"/>
      <c r="G32" s="40">
        <v>2</v>
      </c>
      <c r="H32" s="75">
        <v>104285.4</v>
      </c>
      <c r="I32" s="75">
        <v>-23.9</v>
      </c>
      <c r="J32" s="75">
        <f t="shared" si="0"/>
        <v>104261.5</v>
      </c>
    </row>
    <row r="33" spans="2:10" ht="22.5" customHeight="1" x14ac:dyDescent="0.4">
      <c r="B33" s="12"/>
      <c r="C33" s="135"/>
      <c r="D33" s="139"/>
      <c r="E33" s="142"/>
      <c r="F33" s="142"/>
      <c r="G33" s="40">
        <v>3</v>
      </c>
      <c r="H33" s="75">
        <v>12144.5</v>
      </c>
      <c r="I33" s="75">
        <v>33618.800000000003</v>
      </c>
      <c r="J33" s="75">
        <f t="shared" si="0"/>
        <v>45763.3</v>
      </c>
    </row>
    <row r="34" spans="2:10" s="49" customFormat="1" ht="22.5" customHeight="1" x14ac:dyDescent="0.4">
      <c r="B34" s="50"/>
      <c r="C34" s="82"/>
      <c r="D34" s="21" t="s">
        <v>304</v>
      </c>
      <c r="E34" s="66" t="s">
        <v>443</v>
      </c>
      <c r="F34" s="66"/>
      <c r="G34" s="40"/>
      <c r="H34" s="75">
        <f>H35</f>
        <v>603</v>
      </c>
      <c r="I34" s="75">
        <f>I35</f>
        <v>0</v>
      </c>
      <c r="J34" s="75">
        <f t="shared" si="0"/>
        <v>603</v>
      </c>
    </row>
    <row r="35" spans="2:10" s="49" customFormat="1" ht="39.75" customHeight="1" x14ac:dyDescent="0.4">
      <c r="B35" s="50"/>
      <c r="C35" s="82"/>
      <c r="D35" s="21" t="s">
        <v>20</v>
      </c>
      <c r="E35" s="66" t="s">
        <v>443</v>
      </c>
      <c r="F35" s="66" t="s">
        <v>286</v>
      </c>
      <c r="G35" s="40"/>
      <c r="H35" s="75">
        <v>603</v>
      </c>
      <c r="I35" s="75"/>
      <c r="J35" s="75">
        <f t="shared" si="0"/>
        <v>603</v>
      </c>
    </row>
    <row r="36" spans="2:10" s="49" customFormat="1" ht="39.75" customHeight="1" x14ac:dyDescent="0.4">
      <c r="B36" s="50"/>
      <c r="C36" s="82"/>
      <c r="D36" s="79" t="s">
        <v>19</v>
      </c>
      <c r="E36" s="77" t="s">
        <v>324</v>
      </c>
      <c r="F36" s="83"/>
      <c r="G36" s="40"/>
      <c r="H36" s="75">
        <f>H37</f>
        <v>2214.1999999999998</v>
      </c>
      <c r="I36" s="75">
        <f>I37</f>
        <v>0</v>
      </c>
      <c r="J36" s="75">
        <f t="shared" si="0"/>
        <v>2214.1999999999998</v>
      </c>
    </row>
    <row r="37" spans="2:10" s="49" customFormat="1" ht="51.75" customHeight="1" x14ac:dyDescent="0.4">
      <c r="B37" s="50"/>
      <c r="C37" s="82"/>
      <c r="D37" s="79" t="s">
        <v>6</v>
      </c>
      <c r="E37" s="77" t="s">
        <v>324</v>
      </c>
      <c r="F37" s="83">
        <v>600</v>
      </c>
      <c r="G37" s="40"/>
      <c r="H37" s="75">
        <v>2214.1999999999998</v>
      </c>
      <c r="I37" s="75"/>
      <c r="J37" s="75">
        <f t="shared" si="0"/>
        <v>2214.1999999999998</v>
      </c>
    </row>
    <row r="38" spans="2:10" s="49" customFormat="1" ht="51.75" customHeight="1" x14ac:dyDescent="0.4">
      <c r="B38" s="50"/>
      <c r="C38" s="82"/>
      <c r="D38" s="67" t="s">
        <v>452</v>
      </c>
      <c r="E38" s="66" t="s">
        <v>453</v>
      </c>
      <c r="F38" s="66"/>
      <c r="G38" s="40"/>
      <c r="H38" s="75">
        <f>H39</f>
        <v>36801.5</v>
      </c>
      <c r="I38" s="75">
        <f>I39+I40</f>
        <v>-33618.799999999996</v>
      </c>
      <c r="J38" s="75">
        <f t="shared" si="0"/>
        <v>3182.7000000000044</v>
      </c>
    </row>
    <row r="39" spans="2:10" s="49" customFormat="1" ht="51.75" customHeight="1" x14ac:dyDescent="0.4">
      <c r="B39" s="50"/>
      <c r="C39" s="82"/>
      <c r="D39" s="21" t="s">
        <v>20</v>
      </c>
      <c r="E39" s="66" t="s">
        <v>453</v>
      </c>
      <c r="F39" s="66" t="s">
        <v>286</v>
      </c>
      <c r="G39" s="40"/>
      <c r="H39" s="75">
        <v>36801.5</v>
      </c>
      <c r="I39" s="75">
        <v>-33650.199999999997</v>
      </c>
      <c r="J39" s="75">
        <f t="shared" si="0"/>
        <v>3151.3000000000029</v>
      </c>
    </row>
    <row r="40" spans="2:10" s="49" customFormat="1" ht="51.75" customHeight="1" x14ac:dyDescent="0.4">
      <c r="B40" s="50"/>
      <c r="C40" s="99"/>
      <c r="D40" s="39" t="s">
        <v>18</v>
      </c>
      <c r="E40" s="66" t="s">
        <v>453</v>
      </c>
      <c r="F40" s="66" t="s">
        <v>455</v>
      </c>
      <c r="G40" s="40"/>
      <c r="H40" s="75"/>
      <c r="I40" s="75">
        <v>31.4</v>
      </c>
      <c r="J40" s="75">
        <f t="shared" si="0"/>
        <v>31.4</v>
      </c>
    </row>
    <row r="41" spans="2:10" s="49" customFormat="1" ht="81.75" customHeight="1" x14ac:dyDescent="0.4">
      <c r="B41" s="50"/>
      <c r="C41" s="82"/>
      <c r="D41" s="5" t="s">
        <v>332</v>
      </c>
      <c r="E41" s="30" t="s">
        <v>345</v>
      </c>
      <c r="F41" s="77"/>
      <c r="G41" s="40"/>
      <c r="H41" s="75">
        <f>H42</f>
        <v>18202</v>
      </c>
      <c r="I41" s="75">
        <f>I42</f>
        <v>-18202</v>
      </c>
      <c r="J41" s="75">
        <f t="shared" si="0"/>
        <v>0</v>
      </c>
    </row>
    <row r="42" spans="2:10" s="49" customFormat="1" ht="51.75" customHeight="1" x14ac:dyDescent="0.4">
      <c r="B42" s="50"/>
      <c r="C42" s="82"/>
      <c r="D42" s="5" t="s">
        <v>344</v>
      </c>
      <c r="E42" s="30" t="s">
        <v>345</v>
      </c>
      <c r="F42" s="77">
        <v>600</v>
      </c>
      <c r="G42" s="40"/>
      <c r="H42" s="75">
        <v>18202</v>
      </c>
      <c r="I42" s="75">
        <v>-18202</v>
      </c>
      <c r="J42" s="75">
        <f t="shared" si="0"/>
        <v>0</v>
      </c>
    </row>
    <row r="43" spans="2:10" s="49" customFormat="1" ht="84" customHeight="1" x14ac:dyDescent="0.4">
      <c r="B43" s="50"/>
      <c r="C43" s="99"/>
      <c r="D43" s="104" t="s">
        <v>332</v>
      </c>
      <c r="E43" s="105" t="s">
        <v>501</v>
      </c>
      <c r="F43" s="105"/>
      <c r="G43" s="40"/>
      <c r="H43" s="75">
        <f>H44</f>
        <v>0</v>
      </c>
      <c r="I43" s="75">
        <f>I44</f>
        <v>17967.599999999999</v>
      </c>
      <c r="J43" s="75">
        <f t="shared" ref="J43" si="1">H43+I43</f>
        <v>17967.599999999999</v>
      </c>
    </row>
    <row r="44" spans="2:10" s="49" customFormat="1" ht="51.75" customHeight="1" x14ac:dyDescent="0.4">
      <c r="B44" s="50"/>
      <c r="C44" s="99"/>
      <c r="D44" s="104" t="s">
        <v>344</v>
      </c>
      <c r="E44" s="105" t="s">
        <v>501</v>
      </c>
      <c r="F44" s="105" t="s">
        <v>286</v>
      </c>
      <c r="G44" s="40"/>
      <c r="H44" s="75"/>
      <c r="I44" s="75">
        <v>17967.599999999999</v>
      </c>
      <c r="J44" s="75">
        <f t="shared" si="0"/>
        <v>17967.599999999999</v>
      </c>
    </row>
    <row r="45" spans="2:10" s="49" customFormat="1" ht="108.75" customHeight="1" x14ac:dyDescent="0.4">
      <c r="B45" s="50"/>
      <c r="C45" s="82"/>
      <c r="D45" s="5" t="s">
        <v>12</v>
      </c>
      <c r="E45" s="77" t="s">
        <v>13</v>
      </c>
      <c r="F45" s="77"/>
      <c r="G45" s="40"/>
      <c r="H45" s="75">
        <f>H46+H47</f>
        <v>4921</v>
      </c>
      <c r="I45" s="75">
        <f>I46+I47</f>
        <v>0</v>
      </c>
      <c r="J45" s="75">
        <f t="shared" si="0"/>
        <v>4921</v>
      </c>
    </row>
    <row r="46" spans="2:10" s="49" customFormat="1" ht="45" customHeight="1" x14ac:dyDescent="0.4">
      <c r="B46" s="50"/>
      <c r="C46" s="82"/>
      <c r="D46" s="5" t="s">
        <v>14</v>
      </c>
      <c r="E46" s="77" t="s">
        <v>13</v>
      </c>
      <c r="F46" s="77">
        <v>200</v>
      </c>
      <c r="G46" s="40">
        <v>4</v>
      </c>
      <c r="H46" s="75">
        <v>25</v>
      </c>
      <c r="I46" s="75"/>
      <c r="J46" s="75">
        <f t="shared" si="0"/>
        <v>25</v>
      </c>
    </row>
    <row r="47" spans="2:10" s="49" customFormat="1" ht="33" customHeight="1" x14ac:dyDescent="0.4">
      <c r="B47" s="50"/>
      <c r="C47" s="82"/>
      <c r="D47" s="5" t="s">
        <v>15</v>
      </c>
      <c r="E47" s="77" t="s">
        <v>13</v>
      </c>
      <c r="F47" s="77">
        <v>300</v>
      </c>
      <c r="G47" s="40">
        <v>4</v>
      </c>
      <c r="H47" s="75">
        <v>4896</v>
      </c>
      <c r="I47" s="75"/>
      <c r="J47" s="75">
        <f t="shared" si="0"/>
        <v>4896</v>
      </c>
    </row>
    <row r="48" spans="2:10" ht="191.4" customHeight="1" x14ac:dyDescent="0.4">
      <c r="B48" s="12"/>
      <c r="C48" s="7"/>
      <c r="D48" s="39" t="s">
        <v>10</v>
      </c>
      <c r="E48" s="77" t="s">
        <v>11</v>
      </c>
      <c r="F48" s="77"/>
      <c r="G48" s="40"/>
      <c r="H48" s="75">
        <f>H49+H50+H51</f>
        <v>6553.1</v>
      </c>
      <c r="I48" s="75">
        <f>I49+I50+I51</f>
        <v>0</v>
      </c>
      <c r="J48" s="75">
        <f t="shared" si="0"/>
        <v>6553.1</v>
      </c>
    </row>
    <row r="49" spans="2:10" ht="21" x14ac:dyDescent="0.4">
      <c r="B49" s="12"/>
      <c r="C49" s="135"/>
      <c r="D49" s="129" t="s">
        <v>9</v>
      </c>
      <c r="E49" s="133" t="s">
        <v>212</v>
      </c>
      <c r="F49" s="133" t="s">
        <v>32</v>
      </c>
      <c r="G49" s="40">
        <v>1</v>
      </c>
      <c r="H49" s="75">
        <v>2310.9</v>
      </c>
      <c r="I49" s="75"/>
      <c r="J49" s="75">
        <f t="shared" si="0"/>
        <v>2310.9</v>
      </c>
    </row>
    <row r="50" spans="2:10" ht="21" x14ac:dyDescent="0.4">
      <c r="B50" s="12"/>
      <c r="C50" s="135"/>
      <c r="D50" s="138"/>
      <c r="E50" s="143"/>
      <c r="F50" s="143"/>
      <c r="G50" s="40">
        <v>2</v>
      </c>
      <c r="H50" s="75">
        <v>3666.3</v>
      </c>
      <c r="I50" s="75"/>
      <c r="J50" s="75">
        <f t="shared" si="0"/>
        <v>3666.3</v>
      </c>
    </row>
    <row r="51" spans="2:10" ht="24" customHeight="1" x14ac:dyDescent="0.4">
      <c r="B51" s="12"/>
      <c r="C51" s="135"/>
      <c r="D51" s="139"/>
      <c r="E51" s="143"/>
      <c r="F51" s="143"/>
      <c r="G51" s="40">
        <v>3</v>
      </c>
      <c r="H51" s="75">
        <v>575.9</v>
      </c>
      <c r="I51" s="75"/>
      <c r="J51" s="75">
        <f t="shared" si="0"/>
        <v>575.9</v>
      </c>
    </row>
    <row r="52" spans="2:10" s="49" customFormat="1" ht="80.25" customHeight="1" x14ac:dyDescent="0.4">
      <c r="B52" s="50"/>
      <c r="C52" s="82"/>
      <c r="D52" s="39" t="s">
        <v>266</v>
      </c>
      <c r="E52" s="77" t="s">
        <v>7</v>
      </c>
      <c r="F52" s="77"/>
      <c r="G52" s="40"/>
      <c r="H52" s="75">
        <f>H53+H54</f>
        <v>454360.3</v>
      </c>
      <c r="I52" s="75">
        <f>I53+I54</f>
        <v>8663.2999999999993</v>
      </c>
      <c r="J52" s="75">
        <f t="shared" si="0"/>
        <v>463023.6</v>
      </c>
    </row>
    <row r="53" spans="2:10" s="49" customFormat="1" ht="24" customHeight="1" x14ac:dyDescent="0.4">
      <c r="B53" s="50"/>
      <c r="C53" s="82"/>
      <c r="D53" s="144" t="s">
        <v>6</v>
      </c>
      <c r="E53" s="143" t="s">
        <v>7</v>
      </c>
      <c r="F53" s="143">
        <v>600</v>
      </c>
      <c r="G53" s="40">
        <v>1</v>
      </c>
      <c r="H53" s="75">
        <v>160486.5</v>
      </c>
      <c r="I53" s="75"/>
      <c r="J53" s="75">
        <f t="shared" si="0"/>
        <v>160486.5</v>
      </c>
    </row>
    <row r="54" spans="2:10" s="49" customFormat="1" ht="24" customHeight="1" x14ac:dyDescent="0.4">
      <c r="B54" s="50"/>
      <c r="C54" s="82"/>
      <c r="D54" s="144"/>
      <c r="E54" s="143"/>
      <c r="F54" s="143"/>
      <c r="G54" s="40">
        <v>2</v>
      </c>
      <c r="H54" s="75">
        <v>293873.8</v>
      </c>
      <c r="I54" s="75">
        <v>8663.2999999999993</v>
      </c>
      <c r="J54" s="75">
        <f t="shared" si="0"/>
        <v>302537.09999999998</v>
      </c>
    </row>
    <row r="55" spans="2:10" ht="84.6" customHeight="1" x14ac:dyDescent="0.4">
      <c r="B55" s="12"/>
      <c r="C55" s="7"/>
      <c r="D55" s="5" t="s">
        <v>267</v>
      </c>
      <c r="E55" s="77" t="s">
        <v>16</v>
      </c>
      <c r="F55" s="77"/>
      <c r="G55" s="40"/>
      <c r="H55" s="75">
        <f>H56</f>
        <v>701</v>
      </c>
      <c r="I55" s="75">
        <f>I56</f>
        <v>0</v>
      </c>
      <c r="J55" s="75">
        <f t="shared" si="0"/>
        <v>701</v>
      </c>
    </row>
    <row r="56" spans="2:10" ht="42" x14ac:dyDescent="0.4">
      <c r="B56" s="12"/>
      <c r="C56" s="7"/>
      <c r="D56" s="5" t="s">
        <v>6</v>
      </c>
      <c r="E56" s="77" t="s">
        <v>16</v>
      </c>
      <c r="F56" s="77">
        <v>600</v>
      </c>
      <c r="G56" s="40">
        <v>2</v>
      </c>
      <c r="H56" s="75">
        <v>701</v>
      </c>
      <c r="I56" s="75"/>
      <c r="J56" s="75">
        <f t="shared" si="0"/>
        <v>701</v>
      </c>
    </row>
    <row r="57" spans="2:10" s="49" customFormat="1" ht="147" x14ac:dyDescent="0.4">
      <c r="B57" s="50"/>
      <c r="C57" s="7"/>
      <c r="D57" s="67" t="s">
        <v>444</v>
      </c>
      <c r="E57" s="66" t="s">
        <v>445</v>
      </c>
      <c r="F57" s="66"/>
      <c r="G57" s="40"/>
      <c r="H57" s="75">
        <f>H58</f>
        <v>395</v>
      </c>
      <c r="I57" s="75">
        <f>I58</f>
        <v>-395</v>
      </c>
      <c r="J57" s="75">
        <f t="shared" si="0"/>
        <v>0</v>
      </c>
    </row>
    <row r="58" spans="2:10" s="49" customFormat="1" ht="42" x14ac:dyDescent="0.4">
      <c r="B58" s="50"/>
      <c r="C58" s="7"/>
      <c r="D58" s="21" t="s">
        <v>20</v>
      </c>
      <c r="E58" s="66" t="s">
        <v>445</v>
      </c>
      <c r="F58" s="66" t="s">
        <v>286</v>
      </c>
      <c r="G58" s="40"/>
      <c r="H58" s="75">
        <v>395</v>
      </c>
      <c r="I58" s="75">
        <v>-395</v>
      </c>
      <c r="J58" s="75">
        <f t="shared" si="0"/>
        <v>0</v>
      </c>
    </row>
    <row r="59" spans="2:10" s="49" customFormat="1" ht="38.4" x14ac:dyDescent="0.4">
      <c r="B59" s="50"/>
      <c r="C59" s="7"/>
      <c r="D59" s="108" t="s">
        <v>390</v>
      </c>
      <c r="E59" s="109" t="s">
        <v>388</v>
      </c>
      <c r="F59" s="109"/>
      <c r="G59" s="40"/>
      <c r="H59" s="75">
        <f t="shared" ref="H59:H60" si="2">H60</f>
        <v>0</v>
      </c>
      <c r="I59" s="75">
        <f t="shared" ref="I59:I60" si="3">I60</f>
        <v>3362.5</v>
      </c>
      <c r="J59" s="75">
        <f t="shared" ref="J59:J60" si="4">H59+I59</f>
        <v>3362.5</v>
      </c>
    </row>
    <row r="60" spans="2:10" s="49" customFormat="1" ht="57.6" x14ac:dyDescent="0.4">
      <c r="B60" s="50"/>
      <c r="C60" s="7"/>
      <c r="D60" s="108" t="s">
        <v>502</v>
      </c>
      <c r="E60" s="109" t="s">
        <v>503</v>
      </c>
      <c r="F60" s="109"/>
      <c r="G60" s="40"/>
      <c r="H60" s="75">
        <f t="shared" si="2"/>
        <v>0</v>
      </c>
      <c r="I60" s="75">
        <f t="shared" si="3"/>
        <v>3362.5</v>
      </c>
      <c r="J60" s="75">
        <f t="shared" si="4"/>
        <v>3362.5</v>
      </c>
    </row>
    <row r="61" spans="2:10" s="49" customFormat="1" ht="38.4" x14ac:dyDescent="0.4">
      <c r="B61" s="50"/>
      <c r="C61" s="7"/>
      <c r="D61" s="108" t="s">
        <v>344</v>
      </c>
      <c r="E61" s="109" t="s">
        <v>503</v>
      </c>
      <c r="F61" s="109" t="s">
        <v>286</v>
      </c>
      <c r="G61" s="40"/>
      <c r="H61" s="75"/>
      <c r="I61" s="75">
        <v>3362.5</v>
      </c>
      <c r="J61" s="75">
        <f t="shared" si="0"/>
        <v>3362.5</v>
      </c>
    </row>
    <row r="62" spans="2:10" ht="55.95" customHeight="1" x14ac:dyDescent="0.4">
      <c r="B62" s="12"/>
      <c r="C62" s="7"/>
      <c r="D62" s="5" t="s">
        <v>255</v>
      </c>
      <c r="E62" s="80" t="s">
        <v>24</v>
      </c>
      <c r="F62" s="80"/>
      <c r="G62" s="39"/>
      <c r="H62" s="75">
        <f>H63+H65+H77+H82+H85+H87+H89+H69+H101+H95+H97+H99+H72+H79</f>
        <v>90482.200000000012</v>
      </c>
      <c r="I62" s="75">
        <f>I63+I65+I77+I82+I85+I87+I89+I69+I101+I95+I97+I99+I72+I79+I91+I93</f>
        <v>12127</v>
      </c>
      <c r="J62" s="75">
        <f t="shared" si="0"/>
        <v>102609.20000000001</v>
      </c>
    </row>
    <row r="63" spans="2:10" ht="21" x14ac:dyDescent="0.4">
      <c r="B63" s="12"/>
      <c r="C63" s="7"/>
      <c r="D63" s="5" t="s">
        <v>268</v>
      </c>
      <c r="E63" s="80" t="s">
        <v>25</v>
      </c>
      <c r="F63" s="80"/>
      <c r="G63" s="39"/>
      <c r="H63" s="75">
        <f>H64</f>
        <v>6445.9</v>
      </c>
      <c r="I63" s="75">
        <f>I64</f>
        <v>0</v>
      </c>
      <c r="J63" s="75">
        <f t="shared" si="0"/>
        <v>6445.9</v>
      </c>
    </row>
    <row r="64" spans="2:10" ht="106.5" customHeight="1" x14ac:dyDescent="0.4">
      <c r="B64" s="12"/>
      <c r="C64" s="7"/>
      <c r="D64" s="5" t="s">
        <v>74</v>
      </c>
      <c r="E64" s="80" t="s">
        <v>25</v>
      </c>
      <c r="F64" s="80">
        <v>100</v>
      </c>
      <c r="G64" s="39">
        <v>9</v>
      </c>
      <c r="H64" s="75">
        <v>6445.9</v>
      </c>
      <c r="I64" s="75"/>
      <c r="J64" s="75">
        <f t="shared" si="0"/>
        <v>6445.9</v>
      </c>
    </row>
    <row r="65" spans="2:10" ht="70.5" customHeight="1" x14ac:dyDescent="0.4">
      <c r="B65" s="12"/>
      <c r="C65" s="7"/>
      <c r="D65" s="39" t="s">
        <v>269</v>
      </c>
      <c r="E65" s="80" t="s">
        <v>26</v>
      </c>
      <c r="F65" s="80"/>
      <c r="G65" s="39"/>
      <c r="H65" s="75">
        <f>H66+H67+H68</f>
        <v>34254.6</v>
      </c>
      <c r="I65" s="75">
        <f>I66+I67+I68</f>
        <v>0</v>
      </c>
      <c r="J65" s="75">
        <f t="shared" si="0"/>
        <v>34254.6</v>
      </c>
    </row>
    <row r="66" spans="2:10" ht="102.6" customHeight="1" x14ac:dyDescent="0.4">
      <c r="B66" s="12"/>
      <c r="C66" s="7"/>
      <c r="D66" s="39" t="s">
        <v>74</v>
      </c>
      <c r="E66" s="80" t="s">
        <v>26</v>
      </c>
      <c r="F66" s="80">
        <v>100</v>
      </c>
      <c r="G66" s="39">
        <v>9</v>
      </c>
      <c r="H66" s="75">
        <v>32327.8</v>
      </c>
      <c r="I66" s="75"/>
      <c r="J66" s="75">
        <f t="shared" si="0"/>
        <v>32327.8</v>
      </c>
    </row>
    <row r="67" spans="2:10" ht="42" x14ac:dyDescent="0.4">
      <c r="B67" s="12"/>
      <c r="C67" s="7"/>
      <c r="D67" s="39" t="s">
        <v>14</v>
      </c>
      <c r="E67" s="80" t="s">
        <v>26</v>
      </c>
      <c r="F67" s="80">
        <v>200</v>
      </c>
      <c r="G67" s="39">
        <v>9</v>
      </c>
      <c r="H67" s="75">
        <v>1914.8</v>
      </c>
      <c r="I67" s="75"/>
      <c r="J67" s="75">
        <f t="shared" si="0"/>
        <v>1914.8</v>
      </c>
    </row>
    <row r="68" spans="2:10" ht="26.25" customHeight="1" x14ac:dyDescent="0.4">
      <c r="B68" s="12"/>
      <c r="C68" s="7"/>
      <c r="D68" s="39" t="s">
        <v>18</v>
      </c>
      <c r="E68" s="80" t="s">
        <v>26</v>
      </c>
      <c r="F68" s="80">
        <v>800</v>
      </c>
      <c r="G68" s="39">
        <v>9</v>
      </c>
      <c r="H68" s="75">
        <v>12</v>
      </c>
      <c r="I68" s="75"/>
      <c r="J68" s="75">
        <f t="shared" si="0"/>
        <v>12</v>
      </c>
    </row>
    <row r="69" spans="2:10" s="49" customFormat="1" ht="27" customHeight="1" x14ac:dyDescent="0.4">
      <c r="B69" s="50"/>
      <c r="C69" s="7"/>
      <c r="D69" s="21" t="s">
        <v>44</v>
      </c>
      <c r="E69" s="66" t="s">
        <v>454</v>
      </c>
      <c r="F69" s="66"/>
      <c r="G69" s="39"/>
      <c r="H69" s="75">
        <f>H70+H71</f>
        <v>569.1</v>
      </c>
      <c r="I69" s="75">
        <f>I70+I71</f>
        <v>0</v>
      </c>
      <c r="J69" s="75">
        <f t="shared" si="0"/>
        <v>569.1</v>
      </c>
    </row>
    <row r="70" spans="2:10" s="49" customFormat="1" ht="27" customHeight="1" x14ac:dyDescent="0.4">
      <c r="B70" s="50"/>
      <c r="C70" s="7"/>
      <c r="D70" s="45" t="s">
        <v>14</v>
      </c>
      <c r="E70" s="66" t="s">
        <v>454</v>
      </c>
      <c r="F70" s="66" t="s">
        <v>285</v>
      </c>
      <c r="G70" s="39"/>
      <c r="H70" s="75">
        <v>566.1</v>
      </c>
      <c r="I70" s="75"/>
      <c r="J70" s="75">
        <f t="shared" si="0"/>
        <v>566.1</v>
      </c>
    </row>
    <row r="71" spans="2:10" s="49" customFormat="1" ht="27" customHeight="1" x14ac:dyDescent="0.4">
      <c r="B71" s="50"/>
      <c r="C71" s="7"/>
      <c r="D71" s="21" t="s">
        <v>18</v>
      </c>
      <c r="E71" s="66" t="s">
        <v>454</v>
      </c>
      <c r="F71" s="66" t="s">
        <v>455</v>
      </c>
      <c r="G71" s="39"/>
      <c r="H71" s="75">
        <v>3</v>
      </c>
      <c r="I71" s="75"/>
      <c r="J71" s="75">
        <f t="shared" si="0"/>
        <v>3</v>
      </c>
    </row>
    <row r="72" spans="2:10" s="49" customFormat="1" ht="27" customHeight="1" x14ac:dyDescent="0.4">
      <c r="B72" s="50"/>
      <c r="C72" s="7"/>
      <c r="D72" s="39" t="s">
        <v>19</v>
      </c>
      <c r="E72" s="80" t="s">
        <v>27</v>
      </c>
      <c r="F72" s="66"/>
      <c r="G72" s="39"/>
      <c r="H72" s="75">
        <f>H73+H74+H75+H76</f>
        <v>2740</v>
      </c>
      <c r="I72" s="75">
        <f>I73+I74+I75+I76</f>
        <v>0</v>
      </c>
      <c r="J72" s="75">
        <f t="shared" si="0"/>
        <v>2740</v>
      </c>
    </row>
    <row r="73" spans="2:10" ht="42" x14ac:dyDescent="0.4">
      <c r="B73" s="12"/>
      <c r="C73" s="7"/>
      <c r="D73" s="39" t="s">
        <v>14</v>
      </c>
      <c r="E73" s="80" t="s">
        <v>27</v>
      </c>
      <c r="F73" s="80">
        <v>200</v>
      </c>
      <c r="G73" s="39">
        <v>9</v>
      </c>
      <c r="H73" s="75">
        <v>1100</v>
      </c>
      <c r="I73" s="75"/>
      <c r="J73" s="75">
        <f t="shared" si="0"/>
        <v>1100</v>
      </c>
    </row>
    <row r="74" spans="2:10" ht="21" x14ac:dyDescent="0.4">
      <c r="B74" s="12"/>
      <c r="C74" s="7"/>
      <c r="D74" s="39" t="s">
        <v>15</v>
      </c>
      <c r="E74" s="80" t="s">
        <v>27</v>
      </c>
      <c r="F74" s="80">
        <v>300</v>
      </c>
      <c r="G74" s="39"/>
      <c r="H74" s="75">
        <v>350</v>
      </c>
      <c r="I74" s="75"/>
      <c r="J74" s="75">
        <f t="shared" si="0"/>
        <v>350</v>
      </c>
    </row>
    <row r="75" spans="2:10" ht="21" x14ac:dyDescent="0.4">
      <c r="B75" s="12"/>
      <c r="C75" s="125"/>
      <c r="D75" s="129" t="s">
        <v>9</v>
      </c>
      <c r="E75" s="123" t="s">
        <v>27</v>
      </c>
      <c r="F75" s="123">
        <v>600</v>
      </c>
      <c r="G75" s="39">
        <v>9</v>
      </c>
      <c r="H75" s="75">
        <v>1290</v>
      </c>
      <c r="I75" s="75"/>
      <c r="J75" s="75">
        <f t="shared" si="0"/>
        <v>1290</v>
      </c>
    </row>
    <row r="76" spans="2:10" s="49" customFormat="1" ht="21" x14ac:dyDescent="0.4">
      <c r="B76" s="50"/>
      <c r="C76" s="126"/>
      <c r="D76" s="130"/>
      <c r="E76" s="124"/>
      <c r="F76" s="124"/>
      <c r="G76" s="39"/>
      <c r="H76" s="75"/>
      <c r="I76" s="75"/>
      <c r="J76" s="75">
        <f t="shared" si="0"/>
        <v>0</v>
      </c>
    </row>
    <row r="77" spans="2:10" s="49" customFormat="1" ht="21" x14ac:dyDescent="0.4">
      <c r="B77" s="50"/>
      <c r="C77" s="7"/>
      <c r="D77" s="45" t="s">
        <v>23</v>
      </c>
      <c r="E77" s="80" t="s">
        <v>30</v>
      </c>
      <c r="F77" s="80"/>
      <c r="G77" s="39"/>
      <c r="H77" s="75">
        <f>H78</f>
        <v>300</v>
      </c>
      <c r="I77" s="75">
        <f>I78</f>
        <v>0</v>
      </c>
      <c r="J77" s="75">
        <f t="shared" si="0"/>
        <v>300</v>
      </c>
    </row>
    <row r="78" spans="2:10" s="49" customFormat="1" ht="42" x14ac:dyDescent="0.4">
      <c r="B78" s="50"/>
      <c r="C78" s="7"/>
      <c r="D78" s="21" t="s">
        <v>20</v>
      </c>
      <c r="E78" s="80" t="s">
        <v>30</v>
      </c>
      <c r="F78" s="80">
        <v>600</v>
      </c>
      <c r="G78" s="39">
        <v>9</v>
      </c>
      <c r="H78" s="75">
        <v>300</v>
      </c>
      <c r="I78" s="75"/>
      <c r="J78" s="75">
        <f t="shared" si="0"/>
        <v>300</v>
      </c>
    </row>
    <row r="79" spans="2:10" s="49" customFormat="1" ht="42" x14ac:dyDescent="0.4">
      <c r="B79" s="50"/>
      <c r="C79" s="7"/>
      <c r="D79" s="39" t="s">
        <v>21</v>
      </c>
      <c r="E79" s="80" t="s">
        <v>29</v>
      </c>
      <c r="F79" s="80"/>
      <c r="G79" s="39"/>
      <c r="H79" s="75">
        <f>H80+H81</f>
        <v>3500</v>
      </c>
      <c r="I79" s="75">
        <f>I80+I81</f>
        <v>0</v>
      </c>
      <c r="J79" s="75">
        <f t="shared" si="0"/>
        <v>3500</v>
      </c>
    </row>
    <row r="80" spans="2:10" s="49" customFormat="1" ht="42" x14ac:dyDescent="0.4">
      <c r="B80" s="50"/>
      <c r="C80" s="7"/>
      <c r="D80" s="39" t="s">
        <v>22</v>
      </c>
      <c r="E80" s="80" t="s">
        <v>29</v>
      </c>
      <c r="F80" s="80">
        <v>100</v>
      </c>
      <c r="G80" s="39"/>
      <c r="H80" s="75">
        <v>2600</v>
      </c>
      <c r="I80" s="75"/>
      <c r="J80" s="75">
        <f t="shared" si="0"/>
        <v>2600</v>
      </c>
    </row>
    <row r="81" spans="2:10" s="49" customFormat="1" ht="42" x14ac:dyDescent="0.4">
      <c r="B81" s="50"/>
      <c r="C81" s="7"/>
      <c r="D81" s="39" t="s">
        <v>14</v>
      </c>
      <c r="E81" s="80" t="s">
        <v>29</v>
      </c>
      <c r="F81" s="80">
        <v>200</v>
      </c>
      <c r="G81" s="39">
        <v>9</v>
      </c>
      <c r="H81" s="75">
        <v>900</v>
      </c>
      <c r="I81" s="75"/>
      <c r="J81" s="75">
        <f t="shared" si="0"/>
        <v>900</v>
      </c>
    </row>
    <row r="82" spans="2:10" ht="197.4" customHeight="1" x14ac:dyDescent="0.4">
      <c r="B82" s="12"/>
      <c r="C82" s="7"/>
      <c r="D82" s="21" t="s">
        <v>321</v>
      </c>
      <c r="E82" s="80" t="s">
        <v>28</v>
      </c>
      <c r="F82" s="80"/>
      <c r="G82" s="39"/>
      <c r="H82" s="75">
        <f>H83+H84</f>
        <v>1283.2</v>
      </c>
      <c r="I82" s="75">
        <f>I83+I84</f>
        <v>0</v>
      </c>
      <c r="J82" s="75">
        <f t="shared" si="0"/>
        <v>1283.2</v>
      </c>
    </row>
    <row r="83" spans="2:10" s="49" customFormat="1" ht="49.5" customHeight="1" x14ac:dyDescent="0.4">
      <c r="B83" s="50"/>
      <c r="C83" s="7"/>
      <c r="D83" s="39" t="s">
        <v>15</v>
      </c>
      <c r="E83" s="80" t="s">
        <v>28</v>
      </c>
      <c r="F83" s="80">
        <v>300</v>
      </c>
      <c r="G83" s="39"/>
      <c r="H83" s="75">
        <v>587</v>
      </c>
      <c r="I83" s="75">
        <v>-587</v>
      </c>
      <c r="J83" s="75">
        <f t="shared" si="0"/>
        <v>0</v>
      </c>
    </row>
    <row r="84" spans="2:10" ht="42" x14ac:dyDescent="0.4">
      <c r="B84" s="12"/>
      <c r="C84" s="7"/>
      <c r="D84" s="39" t="s">
        <v>20</v>
      </c>
      <c r="E84" s="80" t="s">
        <v>28</v>
      </c>
      <c r="F84" s="80">
        <v>600</v>
      </c>
      <c r="G84" s="39"/>
      <c r="H84" s="75">
        <v>696.2</v>
      </c>
      <c r="I84" s="75">
        <v>587</v>
      </c>
      <c r="J84" s="75">
        <f t="shared" si="0"/>
        <v>1283.2</v>
      </c>
    </row>
    <row r="85" spans="2:10" s="49" customFormat="1" ht="126" x14ac:dyDescent="0.4">
      <c r="B85" s="50"/>
      <c r="C85" s="7"/>
      <c r="D85" s="85" t="s">
        <v>341</v>
      </c>
      <c r="E85" s="73" t="s">
        <v>342</v>
      </c>
      <c r="F85" s="80"/>
      <c r="G85" s="39"/>
      <c r="H85" s="75">
        <f>H86</f>
        <v>1628.2</v>
      </c>
      <c r="I85" s="75">
        <f>I86</f>
        <v>0</v>
      </c>
      <c r="J85" s="75">
        <f t="shared" si="0"/>
        <v>1628.2</v>
      </c>
    </row>
    <row r="86" spans="2:10" s="49" customFormat="1" ht="42" x14ac:dyDescent="0.4">
      <c r="B86" s="50"/>
      <c r="C86" s="7"/>
      <c r="D86" s="39" t="s">
        <v>20</v>
      </c>
      <c r="E86" s="73" t="s">
        <v>342</v>
      </c>
      <c r="F86" s="80">
        <v>600</v>
      </c>
      <c r="G86" s="39"/>
      <c r="H86" s="75">
        <v>1628.2</v>
      </c>
      <c r="I86" s="75"/>
      <c r="J86" s="75">
        <f t="shared" si="0"/>
        <v>1628.2</v>
      </c>
    </row>
    <row r="87" spans="2:10" ht="63.6" customHeight="1" x14ac:dyDescent="0.4">
      <c r="B87" s="12"/>
      <c r="C87" s="7"/>
      <c r="D87" s="21" t="s">
        <v>446</v>
      </c>
      <c r="E87" s="80" t="s">
        <v>316</v>
      </c>
      <c r="F87" s="80"/>
      <c r="G87" s="39"/>
      <c r="H87" s="75">
        <f>H88</f>
        <v>29166.1</v>
      </c>
      <c r="I87" s="75">
        <f>I88</f>
        <v>2193.1999999999998</v>
      </c>
      <c r="J87" s="75">
        <f t="shared" si="0"/>
        <v>31359.3</v>
      </c>
    </row>
    <row r="88" spans="2:10" ht="46.5" customHeight="1" x14ac:dyDescent="0.4">
      <c r="B88" s="12"/>
      <c r="C88" s="7"/>
      <c r="D88" s="36" t="s">
        <v>20</v>
      </c>
      <c r="E88" s="80" t="s">
        <v>316</v>
      </c>
      <c r="F88" s="80">
        <v>600</v>
      </c>
      <c r="G88" s="39"/>
      <c r="H88" s="75">
        <v>29166.1</v>
      </c>
      <c r="I88" s="75">
        <v>2193.1999999999998</v>
      </c>
      <c r="J88" s="75">
        <f t="shared" si="0"/>
        <v>31359.3</v>
      </c>
    </row>
    <row r="89" spans="2:10" ht="72" customHeight="1" x14ac:dyDescent="0.4">
      <c r="B89" s="12"/>
      <c r="C89" s="7"/>
      <c r="D89" s="21" t="s">
        <v>447</v>
      </c>
      <c r="E89" s="80" t="s">
        <v>316</v>
      </c>
      <c r="F89" s="80"/>
      <c r="G89" s="39"/>
      <c r="H89" s="75">
        <f>H90</f>
        <v>1284.3</v>
      </c>
      <c r="I89" s="75">
        <f>I90</f>
        <v>22.4</v>
      </c>
      <c r="J89" s="75">
        <f t="shared" si="0"/>
        <v>1306.7</v>
      </c>
    </row>
    <row r="90" spans="2:10" ht="50.25" customHeight="1" x14ac:dyDescent="0.4">
      <c r="B90" s="12"/>
      <c r="C90" s="7"/>
      <c r="D90" s="36" t="s">
        <v>20</v>
      </c>
      <c r="E90" s="80" t="s">
        <v>316</v>
      </c>
      <c r="F90" s="80">
        <v>600</v>
      </c>
      <c r="G90" s="39"/>
      <c r="H90" s="75">
        <v>1284.3</v>
      </c>
      <c r="I90" s="75">
        <v>22.4</v>
      </c>
      <c r="J90" s="75">
        <f t="shared" si="0"/>
        <v>1306.7</v>
      </c>
    </row>
    <row r="91" spans="2:10" s="49" customFormat="1" ht="119.25" customHeight="1" x14ac:dyDescent="0.4">
      <c r="B91" s="50"/>
      <c r="C91" s="7"/>
      <c r="D91" s="103" t="s">
        <v>498</v>
      </c>
      <c r="E91" s="105" t="s">
        <v>500</v>
      </c>
      <c r="F91" s="105"/>
      <c r="G91" s="39"/>
      <c r="H91" s="75">
        <f>H92</f>
        <v>0</v>
      </c>
      <c r="I91" s="75">
        <f>I92</f>
        <v>9477</v>
      </c>
      <c r="J91" s="75">
        <f t="shared" ref="J91" si="5">H91+I91</f>
        <v>9477</v>
      </c>
    </row>
    <row r="92" spans="2:10" s="49" customFormat="1" ht="49.5" customHeight="1" x14ac:dyDescent="0.4">
      <c r="B92" s="50"/>
      <c r="C92" s="7"/>
      <c r="D92" s="104" t="s">
        <v>20</v>
      </c>
      <c r="E92" s="105" t="s">
        <v>500</v>
      </c>
      <c r="F92" s="105" t="s">
        <v>286</v>
      </c>
      <c r="G92" s="39"/>
      <c r="H92" s="75"/>
      <c r="I92" s="75">
        <v>9477</v>
      </c>
      <c r="J92" s="75">
        <f t="shared" si="0"/>
        <v>9477</v>
      </c>
    </row>
    <row r="93" spans="2:10" s="49" customFormat="1" ht="121.5" customHeight="1" x14ac:dyDescent="0.4">
      <c r="B93" s="50"/>
      <c r="C93" s="7"/>
      <c r="D93" s="103" t="s">
        <v>499</v>
      </c>
      <c r="E93" s="105" t="s">
        <v>500</v>
      </c>
      <c r="F93" s="105"/>
      <c r="G93" s="39"/>
      <c r="H93" s="75">
        <f>H94</f>
        <v>0</v>
      </c>
      <c r="I93" s="75">
        <f>I94</f>
        <v>395</v>
      </c>
      <c r="J93" s="75">
        <f t="shared" ref="J93" si="6">H93+I93</f>
        <v>395</v>
      </c>
    </row>
    <row r="94" spans="2:10" s="49" customFormat="1" ht="47.25" customHeight="1" x14ac:dyDescent="0.4">
      <c r="B94" s="50"/>
      <c r="C94" s="7"/>
      <c r="D94" s="104" t="s">
        <v>20</v>
      </c>
      <c r="E94" s="105" t="s">
        <v>500</v>
      </c>
      <c r="F94" s="105" t="s">
        <v>286</v>
      </c>
      <c r="G94" s="39"/>
      <c r="H94" s="75"/>
      <c r="I94" s="75">
        <v>395</v>
      </c>
      <c r="J94" s="75">
        <f t="shared" si="0"/>
        <v>395</v>
      </c>
    </row>
    <row r="95" spans="2:10" s="49" customFormat="1" ht="122.25" customHeight="1" x14ac:dyDescent="0.4">
      <c r="B95" s="50"/>
      <c r="C95" s="7"/>
      <c r="D95" s="67" t="s">
        <v>448</v>
      </c>
      <c r="E95" s="66" t="s">
        <v>449</v>
      </c>
      <c r="F95" s="66"/>
      <c r="G95" s="39"/>
      <c r="H95" s="75">
        <f>H96</f>
        <v>4768</v>
      </c>
      <c r="I95" s="75">
        <f>I96</f>
        <v>0</v>
      </c>
      <c r="J95" s="75">
        <f t="shared" si="0"/>
        <v>4768</v>
      </c>
    </row>
    <row r="96" spans="2:10" s="49" customFormat="1" ht="49.5" customHeight="1" x14ac:dyDescent="0.4">
      <c r="B96" s="50"/>
      <c r="C96" s="7"/>
      <c r="D96" s="21" t="s">
        <v>20</v>
      </c>
      <c r="E96" s="66" t="s">
        <v>449</v>
      </c>
      <c r="F96" s="66" t="s">
        <v>286</v>
      </c>
      <c r="G96" s="39"/>
      <c r="H96" s="75">
        <v>4768</v>
      </c>
      <c r="I96" s="75"/>
      <c r="J96" s="75">
        <f t="shared" si="0"/>
        <v>4768</v>
      </c>
    </row>
    <row r="97" spans="2:10" s="49" customFormat="1" ht="64.5" customHeight="1" x14ac:dyDescent="0.4">
      <c r="B97" s="50"/>
      <c r="C97" s="7"/>
      <c r="D97" s="21" t="s">
        <v>450</v>
      </c>
      <c r="E97" s="73" t="s">
        <v>343</v>
      </c>
      <c r="F97" s="73"/>
      <c r="G97" s="39"/>
      <c r="H97" s="75">
        <f>H98</f>
        <v>2087.1999999999998</v>
      </c>
      <c r="I97" s="75">
        <f>I98</f>
        <v>0</v>
      </c>
      <c r="J97" s="75">
        <f t="shared" si="0"/>
        <v>2087.1999999999998</v>
      </c>
    </row>
    <row r="98" spans="2:10" s="49" customFormat="1" ht="64.5" customHeight="1" x14ac:dyDescent="0.4">
      <c r="B98" s="50"/>
      <c r="C98" s="7"/>
      <c r="D98" s="36" t="s">
        <v>20</v>
      </c>
      <c r="E98" s="73" t="s">
        <v>343</v>
      </c>
      <c r="F98" s="73" t="s">
        <v>286</v>
      </c>
      <c r="G98" s="39"/>
      <c r="H98" s="75">
        <v>2087.1999999999998</v>
      </c>
      <c r="I98" s="75"/>
      <c r="J98" s="75">
        <f t="shared" si="0"/>
        <v>2087.1999999999998</v>
      </c>
    </row>
    <row r="99" spans="2:10" s="49" customFormat="1" ht="64.5" customHeight="1" x14ac:dyDescent="0.4">
      <c r="B99" s="50"/>
      <c r="C99" s="7"/>
      <c r="D99" s="21" t="s">
        <v>451</v>
      </c>
      <c r="E99" s="73" t="s">
        <v>343</v>
      </c>
      <c r="F99" s="73"/>
      <c r="G99" s="39"/>
      <c r="H99" s="75">
        <f>H100</f>
        <v>1567.8</v>
      </c>
      <c r="I99" s="75">
        <f>I100</f>
        <v>0</v>
      </c>
      <c r="J99" s="75">
        <f t="shared" si="0"/>
        <v>1567.8</v>
      </c>
    </row>
    <row r="100" spans="2:10" s="49" customFormat="1" ht="64.5" customHeight="1" x14ac:dyDescent="0.4">
      <c r="B100" s="50"/>
      <c r="C100" s="7"/>
      <c r="D100" s="36" t="s">
        <v>20</v>
      </c>
      <c r="E100" s="73" t="s">
        <v>343</v>
      </c>
      <c r="F100" s="73" t="s">
        <v>286</v>
      </c>
      <c r="G100" s="39"/>
      <c r="H100" s="75">
        <v>1567.8</v>
      </c>
      <c r="I100" s="75"/>
      <c r="J100" s="75">
        <f t="shared" si="0"/>
        <v>1567.8</v>
      </c>
    </row>
    <row r="101" spans="2:10" s="49" customFormat="1" ht="64.5" customHeight="1" x14ac:dyDescent="0.4">
      <c r="B101" s="50"/>
      <c r="C101" s="7"/>
      <c r="D101" s="45" t="s">
        <v>390</v>
      </c>
      <c r="E101" s="66" t="s">
        <v>388</v>
      </c>
      <c r="F101" s="66"/>
      <c r="G101" s="39"/>
      <c r="H101" s="75">
        <f>H102+H104</f>
        <v>887.80000000000007</v>
      </c>
      <c r="I101" s="75">
        <f>I102+I104</f>
        <v>39.4</v>
      </c>
      <c r="J101" s="75">
        <f t="shared" si="0"/>
        <v>927.2</v>
      </c>
    </row>
    <row r="102" spans="2:10" s="49" customFormat="1" ht="85.2" customHeight="1" x14ac:dyDescent="0.4">
      <c r="B102" s="50"/>
      <c r="C102" s="7"/>
      <c r="D102" s="45" t="s">
        <v>456</v>
      </c>
      <c r="E102" s="30" t="s">
        <v>389</v>
      </c>
      <c r="F102" s="66"/>
      <c r="G102" s="39"/>
      <c r="H102" s="75">
        <f>H103</f>
        <v>852.2</v>
      </c>
      <c r="I102" s="75">
        <f>I103</f>
        <v>37.9</v>
      </c>
      <c r="J102" s="75">
        <f t="shared" si="0"/>
        <v>890.1</v>
      </c>
    </row>
    <row r="103" spans="2:10" s="49" customFormat="1" ht="64.5" customHeight="1" x14ac:dyDescent="0.4">
      <c r="B103" s="50"/>
      <c r="C103" s="7"/>
      <c r="D103" s="21" t="s">
        <v>20</v>
      </c>
      <c r="E103" s="30" t="s">
        <v>389</v>
      </c>
      <c r="F103" s="30" t="s">
        <v>286</v>
      </c>
      <c r="G103" s="39"/>
      <c r="H103" s="75">
        <v>852.2</v>
      </c>
      <c r="I103" s="75">
        <v>37.9</v>
      </c>
      <c r="J103" s="75">
        <f t="shared" ref="J103:J176" si="7">H103+I103</f>
        <v>890.1</v>
      </c>
    </row>
    <row r="104" spans="2:10" s="49" customFormat="1" ht="87" customHeight="1" x14ac:dyDescent="0.4">
      <c r="B104" s="50"/>
      <c r="C104" s="7"/>
      <c r="D104" s="45" t="s">
        <v>457</v>
      </c>
      <c r="E104" s="30" t="s">
        <v>389</v>
      </c>
      <c r="F104" s="30"/>
      <c r="G104" s="39"/>
      <c r="H104" s="75">
        <f>H105</f>
        <v>35.6</v>
      </c>
      <c r="I104" s="75">
        <f>I105</f>
        <v>1.5</v>
      </c>
      <c r="J104" s="75">
        <f t="shared" si="7"/>
        <v>37.1</v>
      </c>
    </row>
    <row r="105" spans="2:10" s="49" customFormat="1" ht="51.6" customHeight="1" x14ac:dyDescent="0.4">
      <c r="B105" s="50"/>
      <c r="C105" s="7"/>
      <c r="D105" s="21" t="s">
        <v>20</v>
      </c>
      <c r="E105" s="30" t="s">
        <v>389</v>
      </c>
      <c r="F105" s="30" t="s">
        <v>286</v>
      </c>
      <c r="G105" s="39"/>
      <c r="H105" s="75">
        <v>35.6</v>
      </c>
      <c r="I105" s="75">
        <v>1.5</v>
      </c>
      <c r="J105" s="75">
        <f t="shared" si="7"/>
        <v>37.1</v>
      </c>
    </row>
    <row r="106" spans="2:10" ht="81.599999999999994" customHeight="1" x14ac:dyDescent="0.4">
      <c r="B106" s="12"/>
      <c r="C106" s="13">
        <v>2</v>
      </c>
      <c r="D106" s="9" t="s">
        <v>270</v>
      </c>
      <c r="E106" s="41" t="s">
        <v>33</v>
      </c>
      <c r="F106" s="41"/>
      <c r="G106" s="15"/>
      <c r="H106" s="74">
        <f>H107+H111+H116</f>
        <v>4369.7</v>
      </c>
      <c r="I106" s="74">
        <f>I107+I111+I116</f>
        <v>54</v>
      </c>
      <c r="J106" s="74">
        <f t="shared" si="7"/>
        <v>4423.7</v>
      </c>
    </row>
    <row r="107" spans="2:10" ht="72" customHeight="1" x14ac:dyDescent="0.4">
      <c r="B107" s="12"/>
      <c r="C107" s="7"/>
      <c r="D107" s="39" t="s">
        <v>290</v>
      </c>
      <c r="E107" s="80" t="s">
        <v>34</v>
      </c>
      <c r="F107" s="80"/>
      <c r="G107" s="40"/>
      <c r="H107" s="75">
        <f t="shared" ref="H107:I109" si="8">H108</f>
        <v>46</v>
      </c>
      <c r="I107" s="75">
        <f t="shared" si="8"/>
        <v>54</v>
      </c>
      <c r="J107" s="75">
        <f t="shared" si="7"/>
        <v>100</v>
      </c>
    </row>
    <row r="108" spans="2:10" ht="42" x14ac:dyDescent="0.4">
      <c r="B108" s="12"/>
      <c r="C108" s="7"/>
      <c r="D108" s="39" t="s">
        <v>35</v>
      </c>
      <c r="E108" s="80" t="s">
        <v>36</v>
      </c>
      <c r="F108" s="80"/>
      <c r="G108" s="40"/>
      <c r="H108" s="75">
        <f t="shared" si="8"/>
        <v>46</v>
      </c>
      <c r="I108" s="75">
        <f t="shared" si="8"/>
        <v>54</v>
      </c>
      <c r="J108" s="75">
        <f t="shared" si="7"/>
        <v>100</v>
      </c>
    </row>
    <row r="109" spans="2:10" ht="69" customHeight="1" x14ac:dyDescent="0.4">
      <c r="B109" s="12"/>
      <c r="C109" s="7"/>
      <c r="D109" s="39" t="s">
        <v>37</v>
      </c>
      <c r="E109" s="80" t="s">
        <v>38</v>
      </c>
      <c r="F109" s="80"/>
      <c r="G109" s="40"/>
      <c r="H109" s="75">
        <f t="shared" si="8"/>
        <v>46</v>
      </c>
      <c r="I109" s="75">
        <f t="shared" si="8"/>
        <v>54</v>
      </c>
      <c r="J109" s="75">
        <f t="shared" si="7"/>
        <v>100</v>
      </c>
    </row>
    <row r="110" spans="2:10" ht="42" x14ac:dyDescent="0.4">
      <c r="B110" s="12"/>
      <c r="C110" s="7"/>
      <c r="D110" s="39" t="s">
        <v>14</v>
      </c>
      <c r="E110" s="80" t="s">
        <v>38</v>
      </c>
      <c r="F110" s="80">
        <v>200</v>
      </c>
      <c r="G110" s="40">
        <v>13</v>
      </c>
      <c r="H110" s="75">
        <v>46</v>
      </c>
      <c r="I110" s="75">
        <v>54</v>
      </c>
      <c r="J110" s="75">
        <f t="shared" si="7"/>
        <v>100</v>
      </c>
    </row>
    <row r="111" spans="2:10" ht="82.95" customHeight="1" x14ac:dyDescent="0.4">
      <c r="B111" s="12"/>
      <c r="C111" s="7"/>
      <c r="D111" s="39" t="s">
        <v>257</v>
      </c>
      <c r="E111" s="80" t="s">
        <v>39</v>
      </c>
      <c r="F111" s="80"/>
      <c r="G111" s="40"/>
      <c r="H111" s="75">
        <f t="shared" ref="H111:I112" si="9">H112</f>
        <v>1500</v>
      </c>
      <c r="I111" s="75">
        <f t="shared" si="9"/>
        <v>0</v>
      </c>
      <c r="J111" s="75">
        <f t="shared" si="7"/>
        <v>1500</v>
      </c>
    </row>
    <row r="112" spans="2:10" ht="88.95" customHeight="1" x14ac:dyDescent="0.4">
      <c r="B112" s="12"/>
      <c r="C112" s="7"/>
      <c r="D112" s="39" t="s">
        <v>254</v>
      </c>
      <c r="E112" s="80" t="s">
        <v>40</v>
      </c>
      <c r="F112" s="80"/>
      <c r="G112" s="40"/>
      <c r="H112" s="75">
        <f t="shared" si="9"/>
        <v>1500</v>
      </c>
      <c r="I112" s="75">
        <f t="shared" si="9"/>
        <v>0</v>
      </c>
      <c r="J112" s="75">
        <f t="shared" si="7"/>
        <v>1500</v>
      </c>
    </row>
    <row r="113" spans="2:10" ht="58.95" customHeight="1" x14ac:dyDescent="0.4">
      <c r="B113" s="12"/>
      <c r="C113" s="7"/>
      <c r="D113" s="39" t="s">
        <v>37</v>
      </c>
      <c r="E113" s="80" t="s">
        <v>41</v>
      </c>
      <c r="F113" s="80"/>
      <c r="G113" s="40"/>
      <c r="H113" s="75">
        <f>H114+H115</f>
        <v>1500</v>
      </c>
      <c r="I113" s="75">
        <f>I114+I115</f>
        <v>0</v>
      </c>
      <c r="J113" s="75">
        <f t="shared" si="7"/>
        <v>1500</v>
      </c>
    </row>
    <row r="114" spans="2:10" ht="42" x14ac:dyDescent="0.4">
      <c r="B114" s="12"/>
      <c r="C114" s="7"/>
      <c r="D114" s="39" t="s">
        <v>14</v>
      </c>
      <c r="E114" s="80" t="s">
        <v>41</v>
      </c>
      <c r="F114" s="80">
        <v>200</v>
      </c>
      <c r="G114" s="40">
        <v>13</v>
      </c>
      <c r="H114" s="75">
        <v>1423</v>
      </c>
      <c r="I114" s="75"/>
      <c r="J114" s="75">
        <f t="shared" si="7"/>
        <v>1423</v>
      </c>
    </row>
    <row r="115" spans="2:10" ht="21" x14ac:dyDescent="0.4">
      <c r="B115" s="12"/>
      <c r="C115" s="7"/>
      <c r="D115" s="39" t="s">
        <v>15</v>
      </c>
      <c r="E115" s="80" t="s">
        <v>41</v>
      </c>
      <c r="F115" s="80">
        <v>300</v>
      </c>
      <c r="G115" s="40"/>
      <c r="H115" s="75">
        <v>77</v>
      </c>
      <c r="I115" s="75"/>
      <c r="J115" s="75">
        <f t="shared" si="7"/>
        <v>77</v>
      </c>
    </row>
    <row r="116" spans="2:10" ht="55.95" customHeight="1" x14ac:dyDescent="0.4">
      <c r="B116" s="12"/>
      <c r="C116" s="7"/>
      <c r="D116" s="39" t="s">
        <v>252</v>
      </c>
      <c r="E116" s="80" t="s">
        <v>42</v>
      </c>
      <c r="F116" s="80"/>
      <c r="G116" s="40"/>
      <c r="H116" s="75">
        <f t="shared" ref="H116:I117" si="10">H117</f>
        <v>2823.7</v>
      </c>
      <c r="I116" s="75">
        <f t="shared" si="10"/>
        <v>0</v>
      </c>
      <c r="J116" s="75">
        <f t="shared" si="7"/>
        <v>2823.7</v>
      </c>
    </row>
    <row r="117" spans="2:10" ht="46.95" customHeight="1" x14ac:dyDescent="0.4">
      <c r="B117" s="12"/>
      <c r="C117" s="7"/>
      <c r="D117" s="39" t="s">
        <v>253</v>
      </c>
      <c r="E117" s="80" t="s">
        <v>43</v>
      </c>
      <c r="F117" s="80"/>
      <c r="G117" s="40"/>
      <c r="H117" s="75">
        <f t="shared" si="10"/>
        <v>2823.7</v>
      </c>
      <c r="I117" s="75">
        <f t="shared" si="10"/>
        <v>0</v>
      </c>
      <c r="J117" s="75">
        <f t="shared" si="7"/>
        <v>2823.7</v>
      </c>
    </row>
    <row r="118" spans="2:10" ht="58.5" customHeight="1" x14ac:dyDescent="0.4">
      <c r="B118" s="12"/>
      <c r="C118" s="7"/>
      <c r="D118" s="39" t="s">
        <v>44</v>
      </c>
      <c r="E118" s="80" t="s">
        <v>45</v>
      </c>
      <c r="F118" s="80"/>
      <c r="G118" s="40"/>
      <c r="H118" s="75">
        <f>H119+H120</f>
        <v>2823.7</v>
      </c>
      <c r="I118" s="75">
        <f>I119+I120</f>
        <v>0</v>
      </c>
      <c r="J118" s="75">
        <f t="shared" si="7"/>
        <v>2823.7</v>
      </c>
    </row>
    <row r="119" spans="2:10" s="49" customFormat="1" ht="41.25" customHeight="1" x14ac:dyDescent="0.4">
      <c r="B119" s="50"/>
      <c r="C119" s="125"/>
      <c r="D119" s="127" t="s">
        <v>14</v>
      </c>
      <c r="E119" s="123" t="s">
        <v>45</v>
      </c>
      <c r="F119" s="123">
        <v>200</v>
      </c>
      <c r="G119" s="40">
        <v>13</v>
      </c>
      <c r="H119" s="116">
        <v>2823.7</v>
      </c>
      <c r="I119" s="116"/>
      <c r="J119" s="75">
        <f t="shared" si="7"/>
        <v>2823.7</v>
      </c>
    </row>
    <row r="120" spans="2:10" ht="21" x14ac:dyDescent="0.4">
      <c r="B120" s="12"/>
      <c r="C120" s="126"/>
      <c r="D120" s="128"/>
      <c r="E120" s="124"/>
      <c r="F120" s="124"/>
      <c r="G120" s="40">
        <v>5</v>
      </c>
      <c r="H120" s="117"/>
      <c r="I120" s="117"/>
      <c r="J120" s="75">
        <f t="shared" si="7"/>
        <v>0</v>
      </c>
    </row>
    <row r="121" spans="2:10" ht="40.799999999999997" x14ac:dyDescent="0.4">
      <c r="B121" s="12"/>
      <c r="C121" s="15">
        <v>3</v>
      </c>
      <c r="D121" s="9" t="s">
        <v>251</v>
      </c>
      <c r="E121" s="41" t="s">
        <v>46</v>
      </c>
      <c r="F121" s="41"/>
      <c r="G121" s="15"/>
      <c r="H121" s="74">
        <f>H122+H127</f>
        <v>3932.4</v>
      </c>
      <c r="I121" s="74">
        <f>I122+I127</f>
        <v>0</v>
      </c>
      <c r="J121" s="74">
        <f t="shared" si="7"/>
        <v>3932.4</v>
      </c>
    </row>
    <row r="122" spans="2:10" ht="42" x14ac:dyDescent="0.4">
      <c r="B122" s="12"/>
      <c r="C122" s="7"/>
      <c r="D122" s="39" t="s">
        <v>250</v>
      </c>
      <c r="E122" s="80" t="s">
        <v>47</v>
      </c>
      <c r="F122" s="80"/>
      <c r="G122" s="40"/>
      <c r="H122" s="75">
        <f>H123+H125</f>
        <v>2732.4</v>
      </c>
      <c r="I122" s="75">
        <f>I123+I125</f>
        <v>0</v>
      </c>
      <c r="J122" s="75">
        <f t="shared" si="7"/>
        <v>2732.4</v>
      </c>
    </row>
    <row r="123" spans="2:10" ht="21" x14ac:dyDescent="0.4">
      <c r="B123" s="12"/>
      <c r="C123" s="7"/>
      <c r="D123" s="78" t="s">
        <v>49</v>
      </c>
      <c r="E123" s="81" t="s">
        <v>50</v>
      </c>
      <c r="F123" s="81"/>
      <c r="G123" s="40"/>
      <c r="H123" s="75">
        <f>H124</f>
        <v>1372.4</v>
      </c>
      <c r="I123" s="75">
        <f>I124</f>
        <v>0</v>
      </c>
      <c r="J123" s="75">
        <f t="shared" si="7"/>
        <v>1372.4</v>
      </c>
    </row>
    <row r="124" spans="2:10" ht="42" x14ac:dyDescent="0.4">
      <c r="B124" s="12"/>
      <c r="C124" s="7"/>
      <c r="D124" s="39" t="s">
        <v>48</v>
      </c>
      <c r="E124" s="80" t="s">
        <v>50</v>
      </c>
      <c r="F124" s="80">
        <v>600</v>
      </c>
      <c r="G124" s="24">
        <v>7</v>
      </c>
      <c r="H124" s="75">
        <v>1372.4</v>
      </c>
      <c r="I124" s="75"/>
      <c r="J124" s="75">
        <f t="shared" si="7"/>
        <v>1372.4</v>
      </c>
    </row>
    <row r="125" spans="2:10" s="49" customFormat="1" ht="84" x14ac:dyDescent="0.4">
      <c r="B125" s="50"/>
      <c r="C125" s="7"/>
      <c r="D125" s="21" t="s">
        <v>322</v>
      </c>
      <c r="E125" s="66" t="s">
        <v>312</v>
      </c>
      <c r="F125" s="66"/>
      <c r="G125" s="40"/>
      <c r="H125" s="75">
        <f>H126</f>
        <v>1360</v>
      </c>
      <c r="I125" s="75">
        <f>I126</f>
        <v>0</v>
      </c>
      <c r="J125" s="75">
        <f t="shared" si="7"/>
        <v>1360</v>
      </c>
    </row>
    <row r="126" spans="2:10" s="49" customFormat="1" ht="42" x14ac:dyDescent="0.4">
      <c r="B126" s="50"/>
      <c r="C126" s="7"/>
      <c r="D126" s="21" t="s">
        <v>20</v>
      </c>
      <c r="E126" s="66" t="s">
        <v>312</v>
      </c>
      <c r="F126" s="66" t="s">
        <v>286</v>
      </c>
      <c r="G126" s="40"/>
      <c r="H126" s="75">
        <v>1360</v>
      </c>
      <c r="I126" s="75"/>
      <c r="J126" s="75">
        <f t="shared" si="7"/>
        <v>1360</v>
      </c>
    </row>
    <row r="127" spans="2:10" s="49" customFormat="1" ht="63" x14ac:dyDescent="0.4">
      <c r="B127" s="50"/>
      <c r="C127" s="7"/>
      <c r="D127" s="21" t="s">
        <v>379</v>
      </c>
      <c r="E127" s="66" t="s">
        <v>381</v>
      </c>
      <c r="F127" s="66"/>
      <c r="G127" s="24"/>
      <c r="H127" s="75">
        <f>H128</f>
        <v>1200</v>
      </c>
      <c r="I127" s="75">
        <f>I128</f>
        <v>0</v>
      </c>
      <c r="J127" s="75">
        <f t="shared" si="7"/>
        <v>1200</v>
      </c>
    </row>
    <row r="128" spans="2:10" s="49" customFormat="1" ht="21" x14ac:dyDescent="0.4">
      <c r="B128" s="50"/>
      <c r="C128" s="7"/>
      <c r="D128" s="21" t="s">
        <v>380</v>
      </c>
      <c r="E128" s="66" t="s">
        <v>382</v>
      </c>
      <c r="F128" s="66"/>
      <c r="G128" s="24"/>
      <c r="H128" s="75">
        <f t="shared" ref="H128:I128" si="11">H129</f>
        <v>1200</v>
      </c>
      <c r="I128" s="75">
        <f t="shared" si="11"/>
        <v>0</v>
      </c>
      <c r="J128" s="75">
        <f t="shared" si="7"/>
        <v>1200</v>
      </c>
    </row>
    <row r="129" spans="2:10" s="49" customFormat="1" ht="42" x14ac:dyDescent="0.4">
      <c r="B129" s="50"/>
      <c r="C129" s="7"/>
      <c r="D129" s="45" t="s">
        <v>14</v>
      </c>
      <c r="E129" s="66" t="s">
        <v>382</v>
      </c>
      <c r="F129" s="66" t="s">
        <v>285</v>
      </c>
      <c r="G129" s="24"/>
      <c r="H129" s="75">
        <v>1200</v>
      </c>
      <c r="I129" s="75"/>
      <c r="J129" s="75">
        <f t="shared" si="7"/>
        <v>1200</v>
      </c>
    </row>
    <row r="130" spans="2:10" ht="81.75" customHeight="1" x14ac:dyDescent="0.4">
      <c r="B130" s="12"/>
      <c r="C130" s="13">
        <v>4</v>
      </c>
      <c r="D130" s="9" t="s">
        <v>249</v>
      </c>
      <c r="E130" s="41" t="s">
        <v>51</v>
      </c>
      <c r="F130" s="41"/>
      <c r="G130" s="15"/>
      <c r="H130" s="74">
        <f>H139+H144+H149+H152</f>
        <v>244449.4</v>
      </c>
      <c r="I130" s="74">
        <f>I131+I139+I144+I149+I152</f>
        <v>63653.3</v>
      </c>
      <c r="J130" s="74">
        <f t="shared" si="7"/>
        <v>308102.7</v>
      </c>
    </row>
    <row r="131" spans="2:10" s="49" customFormat="1" ht="27" customHeight="1" x14ac:dyDescent="0.4">
      <c r="B131" s="50"/>
      <c r="C131" s="13"/>
      <c r="D131" s="104" t="s">
        <v>484</v>
      </c>
      <c r="E131" s="105" t="s">
        <v>488</v>
      </c>
      <c r="F131" s="105"/>
      <c r="G131" s="15"/>
      <c r="H131" s="75">
        <f>H132</f>
        <v>0</v>
      </c>
      <c r="I131" s="75">
        <f>I132+I134</f>
        <v>63653.3</v>
      </c>
      <c r="J131" s="75">
        <f t="shared" ref="J131" si="12">H131+I131</f>
        <v>63653.3</v>
      </c>
    </row>
    <row r="132" spans="2:10" s="49" customFormat="1" ht="36.75" customHeight="1" x14ac:dyDescent="0.4">
      <c r="B132" s="50"/>
      <c r="C132" s="13"/>
      <c r="D132" s="104" t="s">
        <v>19</v>
      </c>
      <c r="E132" s="105" t="s">
        <v>489</v>
      </c>
      <c r="F132" s="105"/>
      <c r="G132" s="15"/>
      <c r="H132" s="75">
        <f>H133</f>
        <v>0</v>
      </c>
      <c r="I132" s="75">
        <f>I133</f>
        <v>410.5</v>
      </c>
      <c r="J132" s="75">
        <f t="shared" ref="J132" si="13">H132+I132</f>
        <v>410.5</v>
      </c>
    </row>
    <row r="133" spans="2:10" s="49" customFormat="1" ht="36" customHeight="1" x14ac:dyDescent="0.4">
      <c r="B133" s="50"/>
      <c r="C133" s="13"/>
      <c r="D133" s="104" t="s">
        <v>52</v>
      </c>
      <c r="E133" s="105" t="s">
        <v>489</v>
      </c>
      <c r="F133" s="105" t="s">
        <v>292</v>
      </c>
      <c r="G133" s="15"/>
      <c r="H133" s="74"/>
      <c r="I133" s="75">
        <v>410.5</v>
      </c>
      <c r="J133" s="75">
        <f t="shared" si="7"/>
        <v>410.5</v>
      </c>
    </row>
    <row r="134" spans="2:10" s="49" customFormat="1" ht="36" customHeight="1" x14ac:dyDescent="0.4">
      <c r="B134" s="50"/>
      <c r="C134" s="13"/>
      <c r="D134" s="104" t="s">
        <v>485</v>
      </c>
      <c r="E134" s="105" t="s">
        <v>490</v>
      </c>
      <c r="F134" s="105"/>
      <c r="G134" s="15"/>
      <c r="H134" s="75">
        <f>H135</f>
        <v>0</v>
      </c>
      <c r="I134" s="75">
        <f>I135+I137</f>
        <v>63242.8</v>
      </c>
      <c r="J134" s="75">
        <f t="shared" ref="J134" si="14">H134+I134</f>
        <v>63242.8</v>
      </c>
    </row>
    <row r="135" spans="2:10" s="49" customFormat="1" ht="36" customHeight="1" x14ac:dyDescent="0.4">
      <c r="B135" s="50"/>
      <c r="C135" s="13"/>
      <c r="D135" s="104" t="s">
        <v>486</v>
      </c>
      <c r="E135" s="105" t="s">
        <v>491</v>
      </c>
      <c r="F135" s="105"/>
      <c r="G135" s="15"/>
      <c r="H135" s="75">
        <f>H136</f>
        <v>0</v>
      </c>
      <c r="I135" s="75">
        <f>I136</f>
        <v>60713</v>
      </c>
      <c r="J135" s="75">
        <f t="shared" ref="J135" si="15">H135+I135</f>
        <v>60713</v>
      </c>
    </row>
    <row r="136" spans="2:10" s="49" customFormat="1" ht="36" customHeight="1" x14ac:dyDescent="0.4">
      <c r="B136" s="50"/>
      <c r="C136" s="13"/>
      <c r="D136" s="104" t="s">
        <v>52</v>
      </c>
      <c r="E136" s="105" t="s">
        <v>491</v>
      </c>
      <c r="F136" s="105" t="s">
        <v>292</v>
      </c>
      <c r="G136" s="15"/>
      <c r="H136" s="74"/>
      <c r="I136" s="75">
        <v>60713</v>
      </c>
      <c r="J136" s="75">
        <f t="shared" si="7"/>
        <v>60713</v>
      </c>
    </row>
    <row r="137" spans="2:10" s="49" customFormat="1" ht="36" customHeight="1" x14ac:dyDescent="0.4">
      <c r="B137" s="50"/>
      <c r="C137" s="13"/>
      <c r="D137" s="104" t="s">
        <v>487</v>
      </c>
      <c r="E137" s="105" t="s">
        <v>491</v>
      </c>
      <c r="F137" s="105"/>
      <c r="G137" s="15"/>
      <c r="H137" s="75">
        <f>H138</f>
        <v>0</v>
      </c>
      <c r="I137" s="75">
        <f>I138</f>
        <v>2529.8000000000002</v>
      </c>
      <c r="J137" s="75">
        <f t="shared" ref="J137" si="16">H137+I137</f>
        <v>2529.8000000000002</v>
      </c>
    </row>
    <row r="138" spans="2:10" s="49" customFormat="1" ht="36" customHeight="1" x14ac:dyDescent="0.4">
      <c r="B138" s="50"/>
      <c r="C138" s="13"/>
      <c r="D138" s="104" t="s">
        <v>52</v>
      </c>
      <c r="E138" s="105" t="s">
        <v>491</v>
      </c>
      <c r="F138" s="105" t="s">
        <v>292</v>
      </c>
      <c r="G138" s="15"/>
      <c r="H138" s="74"/>
      <c r="I138" s="75">
        <v>2529.8000000000002</v>
      </c>
      <c r="J138" s="75">
        <f t="shared" si="7"/>
        <v>2529.8000000000002</v>
      </c>
    </row>
    <row r="139" spans="2:10" s="49" customFormat="1" ht="42" x14ac:dyDescent="0.4">
      <c r="B139" s="50"/>
      <c r="C139" s="7"/>
      <c r="D139" s="67" t="s">
        <v>384</v>
      </c>
      <c r="E139" s="80" t="s">
        <v>354</v>
      </c>
      <c r="F139" s="80"/>
      <c r="G139" s="40"/>
      <c r="H139" s="75">
        <f>H140+H142</f>
        <v>2966</v>
      </c>
      <c r="I139" s="75">
        <f>I140</f>
        <v>0</v>
      </c>
      <c r="J139" s="75">
        <f t="shared" si="7"/>
        <v>2966</v>
      </c>
    </row>
    <row r="140" spans="2:10" s="49" customFormat="1" ht="42" x14ac:dyDescent="0.4">
      <c r="B140" s="50"/>
      <c r="C140" s="7"/>
      <c r="D140" s="16" t="s">
        <v>410</v>
      </c>
      <c r="E140" s="80" t="s">
        <v>394</v>
      </c>
      <c r="F140" s="80"/>
      <c r="G140" s="40"/>
      <c r="H140" s="75">
        <f>H141</f>
        <v>2909</v>
      </c>
      <c r="I140" s="75">
        <f>I141</f>
        <v>0</v>
      </c>
      <c r="J140" s="75">
        <f t="shared" si="7"/>
        <v>2909</v>
      </c>
    </row>
    <row r="141" spans="2:10" s="49" customFormat="1" ht="42" x14ac:dyDescent="0.4">
      <c r="B141" s="50"/>
      <c r="C141" s="7"/>
      <c r="D141" s="16" t="s">
        <v>14</v>
      </c>
      <c r="E141" s="80" t="s">
        <v>394</v>
      </c>
      <c r="F141" s="80" t="s">
        <v>285</v>
      </c>
      <c r="G141" s="40"/>
      <c r="H141" s="75">
        <v>2909</v>
      </c>
      <c r="I141" s="75"/>
      <c r="J141" s="75">
        <f t="shared" si="7"/>
        <v>2909</v>
      </c>
    </row>
    <row r="142" spans="2:10" s="49" customFormat="1" ht="42" x14ac:dyDescent="0.4">
      <c r="B142" s="50"/>
      <c r="C142" s="7"/>
      <c r="D142" s="16" t="s">
        <v>411</v>
      </c>
      <c r="E142" s="80" t="s">
        <v>394</v>
      </c>
      <c r="F142" s="80"/>
      <c r="G142" s="40"/>
      <c r="H142" s="75">
        <f>H143</f>
        <v>57</v>
      </c>
      <c r="I142" s="75">
        <f>I143</f>
        <v>0</v>
      </c>
      <c r="J142" s="75">
        <f t="shared" si="7"/>
        <v>57</v>
      </c>
    </row>
    <row r="143" spans="2:10" s="49" customFormat="1" ht="42" x14ac:dyDescent="0.4">
      <c r="B143" s="50"/>
      <c r="C143" s="7"/>
      <c r="D143" s="16" t="s">
        <v>14</v>
      </c>
      <c r="E143" s="80" t="s">
        <v>394</v>
      </c>
      <c r="F143" s="80" t="s">
        <v>285</v>
      </c>
      <c r="G143" s="40"/>
      <c r="H143" s="75">
        <v>57</v>
      </c>
      <c r="I143" s="75"/>
      <c r="J143" s="75">
        <f t="shared" si="7"/>
        <v>57</v>
      </c>
    </row>
    <row r="144" spans="2:10" s="49" customFormat="1" ht="63" x14ac:dyDescent="0.4">
      <c r="B144" s="50"/>
      <c r="C144" s="7"/>
      <c r="D144" s="21" t="s">
        <v>417</v>
      </c>
      <c r="E144" s="66" t="s">
        <v>420</v>
      </c>
      <c r="F144" s="66"/>
      <c r="G144" s="40"/>
      <c r="H144" s="75">
        <f>H145+H147</f>
        <v>239958.3</v>
      </c>
      <c r="I144" s="75">
        <f>I145+I147</f>
        <v>0</v>
      </c>
      <c r="J144" s="75">
        <f t="shared" si="7"/>
        <v>239958.3</v>
      </c>
    </row>
    <row r="145" spans="2:10" s="49" customFormat="1" ht="84" x14ac:dyDescent="0.4">
      <c r="B145" s="50"/>
      <c r="C145" s="7"/>
      <c r="D145" s="21" t="s">
        <v>418</v>
      </c>
      <c r="E145" s="66" t="s">
        <v>421</v>
      </c>
      <c r="F145" s="66"/>
      <c r="G145" s="40"/>
      <c r="H145" s="75">
        <f>H146</f>
        <v>230359.9</v>
      </c>
      <c r="I145" s="75">
        <f>I146</f>
        <v>0</v>
      </c>
      <c r="J145" s="75">
        <f t="shared" si="7"/>
        <v>230359.9</v>
      </c>
    </row>
    <row r="146" spans="2:10" s="49" customFormat="1" ht="42" x14ac:dyDescent="0.4">
      <c r="B146" s="50"/>
      <c r="C146" s="7"/>
      <c r="D146" s="21" t="s">
        <v>52</v>
      </c>
      <c r="E146" s="66" t="s">
        <v>421</v>
      </c>
      <c r="F146" s="66" t="s">
        <v>292</v>
      </c>
      <c r="G146" s="40"/>
      <c r="H146" s="75">
        <v>230359.9</v>
      </c>
      <c r="I146" s="75"/>
      <c r="J146" s="75">
        <f t="shared" si="7"/>
        <v>230359.9</v>
      </c>
    </row>
    <row r="147" spans="2:10" s="49" customFormat="1" ht="84" x14ac:dyDescent="0.4">
      <c r="B147" s="50"/>
      <c r="C147" s="7"/>
      <c r="D147" s="21" t="s">
        <v>419</v>
      </c>
      <c r="E147" s="66" t="s">
        <v>421</v>
      </c>
      <c r="F147" s="66"/>
      <c r="G147" s="40"/>
      <c r="H147" s="75">
        <f>H148</f>
        <v>9598.4</v>
      </c>
      <c r="I147" s="75">
        <f>I148</f>
        <v>0</v>
      </c>
      <c r="J147" s="75">
        <f t="shared" si="7"/>
        <v>9598.4</v>
      </c>
    </row>
    <row r="148" spans="2:10" s="49" customFormat="1" ht="42" x14ac:dyDescent="0.4">
      <c r="B148" s="50"/>
      <c r="C148" s="7"/>
      <c r="D148" s="21" t="s">
        <v>52</v>
      </c>
      <c r="E148" s="66" t="s">
        <v>421</v>
      </c>
      <c r="F148" s="66" t="s">
        <v>292</v>
      </c>
      <c r="G148" s="40"/>
      <c r="H148" s="75">
        <v>9598.4</v>
      </c>
      <c r="I148" s="75"/>
      <c r="J148" s="75">
        <f t="shared" si="7"/>
        <v>9598.4</v>
      </c>
    </row>
    <row r="149" spans="2:10" s="49" customFormat="1" ht="91.2" customHeight="1" x14ac:dyDescent="0.4">
      <c r="B149" s="50"/>
      <c r="C149" s="7"/>
      <c r="D149" s="67" t="s">
        <v>385</v>
      </c>
      <c r="E149" s="80" t="s">
        <v>352</v>
      </c>
      <c r="F149" s="80"/>
      <c r="G149" s="40"/>
      <c r="H149" s="75">
        <f t="shared" ref="H149:I153" si="17">H150</f>
        <v>1314.7</v>
      </c>
      <c r="I149" s="75">
        <f t="shared" si="17"/>
        <v>0</v>
      </c>
      <c r="J149" s="75">
        <f t="shared" si="7"/>
        <v>1314.7</v>
      </c>
    </row>
    <row r="150" spans="2:10" s="49" customFormat="1" ht="51" customHeight="1" x14ac:dyDescent="0.4">
      <c r="B150" s="50"/>
      <c r="C150" s="7"/>
      <c r="D150" s="67" t="s">
        <v>386</v>
      </c>
      <c r="E150" s="80" t="s">
        <v>353</v>
      </c>
      <c r="F150" s="80"/>
      <c r="G150" s="40"/>
      <c r="H150" s="75">
        <f t="shared" si="17"/>
        <v>1314.7</v>
      </c>
      <c r="I150" s="75">
        <f t="shared" si="17"/>
        <v>0</v>
      </c>
      <c r="J150" s="75">
        <f t="shared" si="7"/>
        <v>1314.7</v>
      </c>
    </row>
    <row r="151" spans="2:10" s="49" customFormat="1" ht="42" x14ac:dyDescent="0.4">
      <c r="B151" s="50"/>
      <c r="C151" s="7"/>
      <c r="D151" s="67" t="s">
        <v>14</v>
      </c>
      <c r="E151" s="80" t="s">
        <v>353</v>
      </c>
      <c r="F151" s="80" t="s">
        <v>285</v>
      </c>
      <c r="G151" s="40"/>
      <c r="H151" s="75">
        <v>1314.7</v>
      </c>
      <c r="I151" s="75"/>
      <c r="J151" s="75">
        <f t="shared" si="7"/>
        <v>1314.7</v>
      </c>
    </row>
    <row r="152" spans="2:10" s="49" customFormat="1" ht="63" x14ac:dyDescent="0.4">
      <c r="B152" s="50"/>
      <c r="C152" s="7"/>
      <c r="D152" s="21" t="s">
        <v>422</v>
      </c>
      <c r="E152" s="66" t="s">
        <v>423</v>
      </c>
      <c r="F152" s="66"/>
      <c r="G152" s="40"/>
      <c r="H152" s="75">
        <f t="shared" si="17"/>
        <v>210.4</v>
      </c>
      <c r="I152" s="75">
        <f t="shared" si="17"/>
        <v>0</v>
      </c>
      <c r="J152" s="75">
        <f t="shared" si="7"/>
        <v>210.4</v>
      </c>
    </row>
    <row r="153" spans="2:10" s="49" customFormat="1" ht="21" x14ac:dyDescent="0.4">
      <c r="B153" s="50"/>
      <c r="C153" s="7"/>
      <c r="D153" s="21" t="s">
        <v>87</v>
      </c>
      <c r="E153" s="66" t="s">
        <v>424</v>
      </c>
      <c r="F153" s="66"/>
      <c r="G153" s="40"/>
      <c r="H153" s="75">
        <f t="shared" si="17"/>
        <v>210.4</v>
      </c>
      <c r="I153" s="75">
        <f t="shared" si="17"/>
        <v>0</v>
      </c>
      <c r="J153" s="75">
        <f t="shared" si="7"/>
        <v>210.4</v>
      </c>
    </row>
    <row r="154" spans="2:10" s="49" customFormat="1" ht="42" x14ac:dyDescent="0.4">
      <c r="B154" s="50"/>
      <c r="C154" s="7"/>
      <c r="D154" s="21" t="s">
        <v>14</v>
      </c>
      <c r="E154" s="66" t="s">
        <v>424</v>
      </c>
      <c r="F154" s="66" t="s">
        <v>285</v>
      </c>
      <c r="G154" s="40"/>
      <c r="H154" s="75">
        <v>210.4</v>
      </c>
      <c r="I154" s="75"/>
      <c r="J154" s="75">
        <f t="shared" si="7"/>
        <v>210.4</v>
      </c>
    </row>
    <row r="155" spans="2:10" s="18" customFormat="1" ht="78.75" customHeight="1" x14ac:dyDescent="0.4">
      <c r="B155" s="31"/>
      <c r="C155" s="19">
        <v>5</v>
      </c>
      <c r="D155" s="20" t="s">
        <v>248</v>
      </c>
      <c r="E155" s="43" t="s">
        <v>54</v>
      </c>
      <c r="F155" s="43"/>
      <c r="G155" s="25"/>
      <c r="H155" s="74">
        <f>H156</f>
        <v>1384.7</v>
      </c>
      <c r="I155" s="74">
        <f>I156</f>
        <v>2294.1999999999998</v>
      </c>
      <c r="J155" s="74">
        <f t="shared" si="7"/>
        <v>3678.8999999999996</v>
      </c>
    </row>
    <row r="156" spans="2:10" ht="59.4" customHeight="1" x14ac:dyDescent="0.4">
      <c r="B156" s="12"/>
      <c r="C156" s="7"/>
      <c r="D156" s="39" t="s">
        <v>247</v>
      </c>
      <c r="E156" s="80" t="s">
        <v>55</v>
      </c>
      <c r="F156" s="80"/>
      <c r="G156" s="40"/>
      <c r="H156" s="75">
        <f>H157+H159</f>
        <v>1384.7</v>
      </c>
      <c r="I156" s="75">
        <f>I157+I159+I161</f>
        <v>2294.1999999999998</v>
      </c>
      <c r="J156" s="75">
        <f t="shared" si="7"/>
        <v>3678.8999999999996</v>
      </c>
    </row>
    <row r="157" spans="2:10" ht="72" customHeight="1" x14ac:dyDescent="0.4">
      <c r="B157" s="12"/>
      <c r="C157" s="7"/>
      <c r="D157" s="21" t="s">
        <v>506</v>
      </c>
      <c r="E157" s="80" t="s">
        <v>56</v>
      </c>
      <c r="F157" s="80"/>
      <c r="G157" s="40"/>
      <c r="H157" s="75">
        <f>H158</f>
        <v>886.2</v>
      </c>
      <c r="I157" s="75">
        <f>I158</f>
        <v>1352</v>
      </c>
      <c r="J157" s="75">
        <f t="shared" si="7"/>
        <v>2238.1999999999998</v>
      </c>
    </row>
    <row r="158" spans="2:10" ht="36.75" customHeight="1" x14ac:dyDescent="0.4">
      <c r="B158" s="12"/>
      <c r="C158" s="5"/>
      <c r="D158" s="39" t="s">
        <v>15</v>
      </c>
      <c r="E158" s="80" t="s">
        <v>56</v>
      </c>
      <c r="F158" s="80">
        <v>300</v>
      </c>
      <c r="G158" s="40">
        <v>3</v>
      </c>
      <c r="H158" s="75">
        <v>886.2</v>
      </c>
      <c r="I158" s="75">
        <v>1352</v>
      </c>
      <c r="J158" s="75">
        <f t="shared" si="7"/>
        <v>2238.1999999999998</v>
      </c>
    </row>
    <row r="159" spans="2:10" ht="81.75" customHeight="1" x14ac:dyDescent="0.4">
      <c r="B159" s="12"/>
      <c r="C159" s="5"/>
      <c r="D159" s="21" t="s">
        <v>507</v>
      </c>
      <c r="E159" s="80" t="s">
        <v>56</v>
      </c>
      <c r="F159" s="80"/>
      <c r="G159" s="40"/>
      <c r="H159" s="75">
        <f>H160</f>
        <v>498.5</v>
      </c>
      <c r="I159" s="75">
        <f>I160</f>
        <v>760.5</v>
      </c>
      <c r="J159" s="75">
        <f t="shared" si="7"/>
        <v>1259</v>
      </c>
    </row>
    <row r="160" spans="2:10" ht="21" x14ac:dyDescent="0.4">
      <c r="B160" s="12"/>
      <c r="C160" s="5"/>
      <c r="D160" s="39" t="s">
        <v>15</v>
      </c>
      <c r="E160" s="80" t="s">
        <v>56</v>
      </c>
      <c r="F160" s="80">
        <v>300</v>
      </c>
      <c r="G160" s="40"/>
      <c r="H160" s="75">
        <v>498.5</v>
      </c>
      <c r="I160" s="75">
        <v>760.5</v>
      </c>
      <c r="J160" s="75">
        <f t="shared" si="7"/>
        <v>1259</v>
      </c>
    </row>
    <row r="161" spans="2:10" s="49" customFormat="1" ht="38.4" x14ac:dyDescent="0.4">
      <c r="B161" s="50"/>
      <c r="C161" s="5"/>
      <c r="D161" s="104" t="s">
        <v>492</v>
      </c>
      <c r="E161" s="105" t="s">
        <v>493</v>
      </c>
      <c r="F161" s="105"/>
      <c r="G161" s="40"/>
      <c r="H161" s="75">
        <f>H162</f>
        <v>0</v>
      </c>
      <c r="I161" s="75">
        <f>I162</f>
        <v>181.7</v>
      </c>
      <c r="J161" s="75">
        <f t="shared" ref="J161" si="18">H161+I161</f>
        <v>181.7</v>
      </c>
    </row>
    <row r="162" spans="2:10" s="49" customFormat="1" ht="21" x14ac:dyDescent="0.4">
      <c r="B162" s="50"/>
      <c r="C162" s="5"/>
      <c r="D162" s="104" t="s">
        <v>15</v>
      </c>
      <c r="E162" s="105" t="s">
        <v>493</v>
      </c>
      <c r="F162" s="105" t="s">
        <v>494</v>
      </c>
      <c r="G162" s="40"/>
      <c r="H162" s="75"/>
      <c r="I162" s="75">
        <v>181.7</v>
      </c>
      <c r="J162" s="75">
        <f t="shared" si="7"/>
        <v>181.7</v>
      </c>
    </row>
    <row r="163" spans="2:10" ht="109.5" customHeight="1" x14ac:dyDescent="0.4">
      <c r="B163" s="12"/>
      <c r="C163" s="13">
        <v>6</v>
      </c>
      <c r="D163" s="9" t="s">
        <v>245</v>
      </c>
      <c r="E163" s="41" t="s">
        <v>57</v>
      </c>
      <c r="F163" s="41"/>
      <c r="G163" s="15"/>
      <c r="H163" s="74">
        <f>H164+H167</f>
        <v>2420.6999999999998</v>
      </c>
      <c r="I163" s="74">
        <f>I164+I167</f>
        <v>0</v>
      </c>
      <c r="J163" s="74">
        <f t="shared" si="7"/>
        <v>2420.6999999999998</v>
      </c>
    </row>
    <row r="164" spans="2:10" ht="49.5" customHeight="1" x14ac:dyDescent="0.4">
      <c r="B164" s="12"/>
      <c r="C164" s="7"/>
      <c r="D164" s="39" t="s">
        <v>244</v>
      </c>
      <c r="E164" s="80" t="s">
        <v>58</v>
      </c>
      <c r="F164" s="80"/>
      <c r="G164" s="40"/>
      <c r="H164" s="75">
        <f t="shared" ref="H164:I165" si="19">H165</f>
        <v>40</v>
      </c>
      <c r="I164" s="75">
        <f t="shared" si="19"/>
        <v>0</v>
      </c>
      <c r="J164" s="75">
        <f t="shared" si="7"/>
        <v>40</v>
      </c>
    </row>
    <row r="165" spans="2:10" ht="51.75" customHeight="1" x14ac:dyDescent="0.4">
      <c r="B165" s="12"/>
      <c r="C165" s="7"/>
      <c r="D165" s="76" t="s">
        <v>59</v>
      </c>
      <c r="E165" s="80" t="s">
        <v>60</v>
      </c>
      <c r="F165" s="80"/>
      <c r="G165" s="40"/>
      <c r="H165" s="75">
        <f t="shared" si="19"/>
        <v>40</v>
      </c>
      <c r="I165" s="75">
        <f t="shared" si="19"/>
        <v>0</v>
      </c>
      <c r="J165" s="75">
        <f t="shared" si="7"/>
        <v>40</v>
      </c>
    </row>
    <row r="166" spans="2:10" ht="56.25" customHeight="1" x14ac:dyDescent="0.4">
      <c r="B166" s="12"/>
      <c r="C166" s="22"/>
      <c r="D166" s="78" t="s">
        <v>14</v>
      </c>
      <c r="E166" s="81" t="s">
        <v>60</v>
      </c>
      <c r="F166" s="81">
        <v>200</v>
      </c>
      <c r="G166" s="40">
        <v>12</v>
      </c>
      <c r="H166" s="75">
        <v>40</v>
      </c>
      <c r="I166" s="75"/>
      <c r="J166" s="75">
        <f t="shared" si="7"/>
        <v>40</v>
      </c>
    </row>
    <row r="167" spans="2:10" ht="99" customHeight="1" x14ac:dyDescent="0.4">
      <c r="B167" s="12"/>
      <c r="C167" s="7"/>
      <c r="D167" s="39" t="s">
        <v>246</v>
      </c>
      <c r="E167" s="80" t="s">
        <v>61</v>
      </c>
      <c r="F167" s="80"/>
      <c r="G167" s="40"/>
      <c r="H167" s="75">
        <f t="shared" ref="H167:I168" si="20">H168</f>
        <v>2380.6999999999998</v>
      </c>
      <c r="I167" s="75">
        <f t="shared" si="20"/>
        <v>0</v>
      </c>
      <c r="J167" s="75">
        <f t="shared" si="7"/>
        <v>2380.6999999999998</v>
      </c>
    </row>
    <row r="168" spans="2:10" ht="42" x14ac:dyDescent="0.4">
      <c r="B168" s="12"/>
      <c r="C168" s="7"/>
      <c r="D168" s="39" t="s">
        <v>62</v>
      </c>
      <c r="E168" s="80" t="s">
        <v>63</v>
      </c>
      <c r="F168" s="80"/>
      <c r="G168" s="40"/>
      <c r="H168" s="75">
        <f t="shared" si="20"/>
        <v>2380.6999999999998</v>
      </c>
      <c r="I168" s="75">
        <f t="shared" si="20"/>
        <v>0</v>
      </c>
      <c r="J168" s="75">
        <f t="shared" si="7"/>
        <v>2380.6999999999998</v>
      </c>
    </row>
    <row r="169" spans="2:10" ht="42" x14ac:dyDescent="0.4">
      <c r="B169" s="12"/>
      <c r="C169" s="7"/>
      <c r="D169" s="39" t="s">
        <v>48</v>
      </c>
      <c r="E169" s="80" t="s">
        <v>63</v>
      </c>
      <c r="F169" s="80">
        <v>600</v>
      </c>
      <c r="G169" s="40">
        <v>5</v>
      </c>
      <c r="H169" s="75">
        <v>2380.6999999999998</v>
      </c>
      <c r="I169" s="75"/>
      <c r="J169" s="75">
        <f t="shared" si="7"/>
        <v>2380.6999999999998</v>
      </c>
    </row>
    <row r="170" spans="2:10" ht="102.6" customHeight="1" x14ac:dyDescent="0.4">
      <c r="B170" s="12"/>
      <c r="C170" s="13">
        <v>7</v>
      </c>
      <c r="D170" s="9" t="s">
        <v>243</v>
      </c>
      <c r="E170" s="41" t="s">
        <v>64</v>
      </c>
      <c r="F170" s="41"/>
      <c r="G170" s="9"/>
      <c r="H170" s="74">
        <f>H171+H174+H177+H180+H183</f>
        <v>0</v>
      </c>
      <c r="I170" s="74">
        <f>I171+I174+I177+I180+I183</f>
        <v>0</v>
      </c>
      <c r="J170" s="74">
        <f t="shared" si="7"/>
        <v>0</v>
      </c>
    </row>
    <row r="171" spans="2:10" ht="21" x14ac:dyDescent="0.4">
      <c r="B171" s="12"/>
      <c r="C171" s="7"/>
      <c r="D171" s="39" t="s">
        <v>242</v>
      </c>
      <c r="E171" s="80" t="s">
        <v>65</v>
      </c>
      <c r="F171" s="80"/>
      <c r="G171" s="39"/>
      <c r="H171" s="75">
        <f t="shared" ref="H171:I172" si="21">H172</f>
        <v>0</v>
      </c>
      <c r="I171" s="75">
        <f t="shared" si="21"/>
        <v>0</v>
      </c>
      <c r="J171" s="75">
        <f t="shared" si="7"/>
        <v>0</v>
      </c>
    </row>
    <row r="172" spans="2:10" ht="78" customHeight="1" x14ac:dyDescent="0.4">
      <c r="B172" s="12"/>
      <c r="C172" s="7"/>
      <c r="D172" s="39" t="s">
        <v>66</v>
      </c>
      <c r="E172" s="80" t="s">
        <v>67</v>
      </c>
      <c r="F172" s="80"/>
      <c r="G172" s="39"/>
      <c r="H172" s="75">
        <f t="shared" si="21"/>
        <v>0</v>
      </c>
      <c r="I172" s="75">
        <f t="shared" si="21"/>
        <v>0</v>
      </c>
      <c r="J172" s="75">
        <f t="shared" si="7"/>
        <v>0</v>
      </c>
    </row>
    <row r="173" spans="2:10" ht="42" x14ac:dyDescent="0.4">
      <c r="B173" s="12"/>
      <c r="C173" s="7"/>
      <c r="D173" s="39" t="s">
        <v>14</v>
      </c>
      <c r="E173" s="80" t="s">
        <v>67</v>
      </c>
      <c r="F173" s="80">
        <v>200</v>
      </c>
      <c r="G173" s="39">
        <v>13</v>
      </c>
      <c r="H173" s="75"/>
      <c r="I173" s="75"/>
      <c r="J173" s="75">
        <f t="shared" si="7"/>
        <v>0</v>
      </c>
    </row>
    <row r="174" spans="2:10" s="49" customFormat="1" ht="21" x14ac:dyDescent="0.4">
      <c r="B174" s="50"/>
      <c r="C174" s="7"/>
      <c r="D174" s="45" t="s">
        <v>369</v>
      </c>
      <c r="E174" s="80" t="s">
        <v>346</v>
      </c>
      <c r="F174" s="80"/>
      <c r="G174" s="39"/>
      <c r="H174" s="75">
        <f t="shared" ref="H174:I175" si="22">H175</f>
        <v>0</v>
      </c>
      <c r="I174" s="75">
        <f t="shared" si="22"/>
        <v>0</v>
      </c>
      <c r="J174" s="75">
        <f t="shared" si="7"/>
        <v>0</v>
      </c>
    </row>
    <row r="175" spans="2:10" s="49" customFormat="1" ht="63" x14ac:dyDescent="0.4">
      <c r="B175" s="50"/>
      <c r="C175" s="7"/>
      <c r="D175" s="21" t="s">
        <v>367</v>
      </c>
      <c r="E175" s="80" t="s">
        <v>347</v>
      </c>
      <c r="F175" s="80"/>
      <c r="G175" s="39"/>
      <c r="H175" s="75">
        <f t="shared" si="22"/>
        <v>0</v>
      </c>
      <c r="I175" s="75">
        <f t="shared" si="22"/>
        <v>0</v>
      </c>
      <c r="J175" s="75">
        <f t="shared" si="7"/>
        <v>0</v>
      </c>
    </row>
    <row r="176" spans="2:10" s="49" customFormat="1" ht="42" x14ac:dyDescent="0.4">
      <c r="B176" s="50"/>
      <c r="C176" s="7"/>
      <c r="D176" s="45" t="s">
        <v>14</v>
      </c>
      <c r="E176" s="80" t="s">
        <v>347</v>
      </c>
      <c r="F176" s="80">
        <v>200</v>
      </c>
      <c r="G176" s="39"/>
      <c r="H176" s="75"/>
      <c r="I176" s="75"/>
      <c r="J176" s="75">
        <f t="shared" si="7"/>
        <v>0</v>
      </c>
    </row>
    <row r="177" spans="2:10" ht="69.75" customHeight="1" x14ac:dyDescent="0.4">
      <c r="B177" s="12"/>
      <c r="C177" s="7"/>
      <c r="D177" s="39" t="s">
        <v>241</v>
      </c>
      <c r="E177" s="80" t="s">
        <v>68</v>
      </c>
      <c r="F177" s="80"/>
      <c r="G177" s="39"/>
      <c r="H177" s="75">
        <f t="shared" ref="H177:I178" si="23">H178</f>
        <v>0</v>
      </c>
      <c r="I177" s="75">
        <f t="shared" si="23"/>
        <v>0</v>
      </c>
      <c r="J177" s="75">
        <f t="shared" ref="J177:J240" si="24">H177+I177</f>
        <v>0</v>
      </c>
    </row>
    <row r="178" spans="2:10" ht="69.75" customHeight="1" x14ac:dyDescent="0.4">
      <c r="B178" s="12"/>
      <c r="C178" s="7"/>
      <c r="D178" s="39" t="s">
        <v>66</v>
      </c>
      <c r="E178" s="80" t="s">
        <v>69</v>
      </c>
      <c r="F178" s="80"/>
      <c r="G178" s="39"/>
      <c r="H178" s="75">
        <f t="shared" si="23"/>
        <v>0</v>
      </c>
      <c r="I178" s="75">
        <f t="shared" si="23"/>
        <v>0</v>
      </c>
      <c r="J178" s="75">
        <f t="shared" si="24"/>
        <v>0</v>
      </c>
    </row>
    <row r="179" spans="2:10" ht="42" x14ac:dyDescent="0.4">
      <c r="B179" s="12"/>
      <c r="C179" s="7"/>
      <c r="D179" s="39" t="s">
        <v>14</v>
      </c>
      <c r="E179" s="80" t="s">
        <v>69</v>
      </c>
      <c r="F179" s="80">
        <v>200</v>
      </c>
      <c r="G179" s="39">
        <v>13</v>
      </c>
      <c r="H179" s="75"/>
      <c r="I179" s="75"/>
      <c r="J179" s="75">
        <f t="shared" si="24"/>
        <v>0</v>
      </c>
    </row>
    <row r="180" spans="2:10" s="49" customFormat="1" ht="21" x14ac:dyDescent="0.4">
      <c r="B180" s="50"/>
      <c r="C180" s="7"/>
      <c r="D180" s="45" t="s">
        <v>366</v>
      </c>
      <c r="E180" s="80" t="s">
        <v>348</v>
      </c>
      <c r="F180" s="80"/>
      <c r="G180" s="39"/>
      <c r="H180" s="75">
        <f t="shared" ref="H180:I181" si="25">H181</f>
        <v>0</v>
      </c>
      <c r="I180" s="75">
        <f t="shared" si="25"/>
        <v>0</v>
      </c>
      <c r="J180" s="75">
        <f t="shared" si="24"/>
        <v>0</v>
      </c>
    </row>
    <row r="181" spans="2:10" s="49" customFormat="1" ht="63" x14ac:dyDescent="0.4">
      <c r="B181" s="50"/>
      <c r="C181" s="7"/>
      <c r="D181" s="21" t="s">
        <v>367</v>
      </c>
      <c r="E181" s="80" t="s">
        <v>349</v>
      </c>
      <c r="F181" s="80"/>
      <c r="G181" s="39"/>
      <c r="H181" s="75">
        <f t="shared" si="25"/>
        <v>0</v>
      </c>
      <c r="I181" s="75">
        <f t="shared" si="25"/>
        <v>0</v>
      </c>
      <c r="J181" s="75">
        <f t="shared" si="24"/>
        <v>0</v>
      </c>
    </row>
    <row r="182" spans="2:10" s="49" customFormat="1" ht="42" x14ac:dyDescent="0.4">
      <c r="B182" s="50"/>
      <c r="C182" s="7"/>
      <c r="D182" s="45" t="s">
        <v>14</v>
      </c>
      <c r="E182" s="80" t="s">
        <v>349</v>
      </c>
      <c r="F182" s="80">
        <v>200</v>
      </c>
      <c r="G182" s="39"/>
      <c r="H182" s="75"/>
      <c r="I182" s="75"/>
      <c r="J182" s="75">
        <f t="shared" si="24"/>
        <v>0</v>
      </c>
    </row>
    <row r="183" spans="2:10" s="49" customFormat="1" ht="42" x14ac:dyDescent="0.4">
      <c r="B183" s="50"/>
      <c r="C183" s="7"/>
      <c r="D183" s="45" t="s">
        <v>368</v>
      </c>
      <c r="E183" s="80" t="s">
        <v>350</v>
      </c>
      <c r="F183" s="80"/>
      <c r="G183" s="39"/>
      <c r="H183" s="75">
        <f t="shared" ref="H183:I184" si="26">H184</f>
        <v>0</v>
      </c>
      <c r="I183" s="75">
        <f t="shared" si="26"/>
        <v>0</v>
      </c>
      <c r="J183" s="75">
        <f t="shared" si="24"/>
        <v>0</v>
      </c>
    </row>
    <row r="184" spans="2:10" s="49" customFormat="1" ht="63" x14ac:dyDescent="0.4">
      <c r="B184" s="50"/>
      <c r="C184" s="7"/>
      <c r="D184" s="21" t="s">
        <v>367</v>
      </c>
      <c r="E184" s="80" t="s">
        <v>351</v>
      </c>
      <c r="F184" s="80"/>
      <c r="G184" s="39"/>
      <c r="H184" s="75">
        <f t="shared" si="26"/>
        <v>0</v>
      </c>
      <c r="I184" s="75">
        <f t="shared" si="26"/>
        <v>0</v>
      </c>
      <c r="J184" s="75">
        <f t="shared" si="24"/>
        <v>0</v>
      </c>
    </row>
    <row r="185" spans="2:10" s="49" customFormat="1" ht="42" x14ac:dyDescent="0.4">
      <c r="B185" s="50"/>
      <c r="C185" s="7"/>
      <c r="D185" s="45" t="s">
        <v>14</v>
      </c>
      <c r="E185" s="80" t="s">
        <v>351</v>
      </c>
      <c r="F185" s="80">
        <v>200</v>
      </c>
      <c r="G185" s="39"/>
      <c r="H185" s="75"/>
      <c r="I185" s="75"/>
      <c r="J185" s="75">
        <f t="shared" si="24"/>
        <v>0</v>
      </c>
    </row>
    <row r="186" spans="2:10" ht="70.5" customHeight="1" x14ac:dyDescent="0.4">
      <c r="B186" s="12"/>
      <c r="C186" s="13">
        <v>8</v>
      </c>
      <c r="D186" s="9" t="s">
        <v>258</v>
      </c>
      <c r="E186" s="41" t="s">
        <v>70</v>
      </c>
      <c r="F186" s="41"/>
      <c r="G186" s="15"/>
      <c r="H186" s="74">
        <f>H187+H191+H195</f>
        <v>8531.6999999999989</v>
      </c>
      <c r="I186" s="74">
        <f>I187+I191+I195</f>
        <v>0</v>
      </c>
      <c r="J186" s="74">
        <f t="shared" si="24"/>
        <v>8531.6999999999989</v>
      </c>
    </row>
    <row r="187" spans="2:10" ht="42" x14ac:dyDescent="0.4">
      <c r="B187" s="12"/>
      <c r="C187" s="7"/>
      <c r="D187" s="39" t="s">
        <v>240</v>
      </c>
      <c r="E187" s="80" t="s">
        <v>71</v>
      </c>
      <c r="F187" s="80"/>
      <c r="G187" s="40"/>
      <c r="H187" s="75">
        <f>H188</f>
        <v>1331.6</v>
      </c>
      <c r="I187" s="75">
        <f>I188</f>
        <v>0</v>
      </c>
      <c r="J187" s="75">
        <f t="shared" si="24"/>
        <v>1331.6</v>
      </c>
    </row>
    <row r="188" spans="2:10" ht="21" x14ac:dyDescent="0.4">
      <c r="B188" s="12"/>
      <c r="C188" s="7"/>
      <c r="D188" s="39" t="s">
        <v>72</v>
      </c>
      <c r="E188" s="80" t="s">
        <v>73</v>
      </c>
      <c r="F188" s="80"/>
      <c r="G188" s="40"/>
      <c r="H188" s="75">
        <f>H189+H190</f>
        <v>1331.6</v>
      </c>
      <c r="I188" s="75">
        <f>I189+I190</f>
        <v>0</v>
      </c>
      <c r="J188" s="75">
        <f t="shared" si="24"/>
        <v>1331.6</v>
      </c>
    </row>
    <row r="189" spans="2:10" ht="42" x14ac:dyDescent="0.4">
      <c r="B189" s="12"/>
      <c r="C189" s="7"/>
      <c r="D189" s="39" t="s">
        <v>14</v>
      </c>
      <c r="E189" s="80" t="s">
        <v>75</v>
      </c>
      <c r="F189" s="80">
        <v>200</v>
      </c>
      <c r="G189" s="40">
        <v>7</v>
      </c>
      <c r="H189" s="75">
        <v>1206</v>
      </c>
      <c r="I189" s="75"/>
      <c r="J189" s="75">
        <f t="shared" si="24"/>
        <v>1206</v>
      </c>
    </row>
    <row r="190" spans="2:10" ht="21" x14ac:dyDescent="0.4">
      <c r="B190" s="12"/>
      <c r="C190" s="7"/>
      <c r="D190" s="39" t="s">
        <v>15</v>
      </c>
      <c r="E190" s="80" t="s">
        <v>75</v>
      </c>
      <c r="F190" s="80">
        <v>300</v>
      </c>
      <c r="G190" s="40">
        <v>7</v>
      </c>
      <c r="H190" s="75">
        <v>125.6</v>
      </c>
      <c r="I190" s="75"/>
      <c r="J190" s="75">
        <f t="shared" si="24"/>
        <v>125.6</v>
      </c>
    </row>
    <row r="191" spans="2:10" ht="42" x14ac:dyDescent="0.4">
      <c r="B191" s="12"/>
      <c r="C191" s="7"/>
      <c r="D191" s="39" t="s">
        <v>271</v>
      </c>
      <c r="E191" s="80" t="s">
        <v>76</v>
      </c>
      <c r="F191" s="80"/>
      <c r="G191" s="40"/>
      <c r="H191" s="75">
        <f>H192</f>
        <v>355</v>
      </c>
      <c r="I191" s="75">
        <f>I192</f>
        <v>0</v>
      </c>
      <c r="J191" s="75">
        <f t="shared" si="24"/>
        <v>355</v>
      </c>
    </row>
    <row r="192" spans="2:10" ht="21" x14ac:dyDescent="0.4">
      <c r="B192" s="12"/>
      <c r="C192" s="7"/>
      <c r="D192" s="39" t="s">
        <v>72</v>
      </c>
      <c r="E192" s="80" t="s">
        <v>77</v>
      </c>
      <c r="F192" s="80"/>
      <c r="G192" s="40"/>
      <c r="H192" s="75">
        <f>H193+H194</f>
        <v>355</v>
      </c>
      <c r="I192" s="75">
        <f>I193+I194</f>
        <v>0</v>
      </c>
      <c r="J192" s="75">
        <f t="shared" si="24"/>
        <v>355</v>
      </c>
    </row>
    <row r="193" spans="2:10" ht="101.25" customHeight="1" x14ac:dyDescent="0.4">
      <c r="B193" s="12"/>
      <c r="C193" s="7"/>
      <c r="D193" s="39" t="s">
        <v>74</v>
      </c>
      <c r="E193" s="80" t="s">
        <v>77</v>
      </c>
      <c r="F193" s="80">
        <v>100</v>
      </c>
      <c r="G193" s="40">
        <v>7</v>
      </c>
      <c r="H193" s="75">
        <v>222.2</v>
      </c>
      <c r="I193" s="75"/>
      <c r="J193" s="75">
        <f t="shared" si="24"/>
        <v>222.2</v>
      </c>
    </row>
    <row r="194" spans="2:10" ht="50.25" customHeight="1" x14ac:dyDescent="0.4">
      <c r="B194" s="12"/>
      <c r="C194" s="7"/>
      <c r="D194" s="39" t="s">
        <v>14</v>
      </c>
      <c r="E194" s="80" t="s">
        <v>77</v>
      </c>
      <c r="F194" s="80">
        <v>200</v>
      </c>
      <c r="G194" s="40">
        <v>7</v>
      </c>
      <c r="H194" s="75">
        <v>132.80000000000001</v>
      </c>
      <c r="I194" s="75"/>
      <c r="J194" s="75">
        <f t="shared" si="24"/>
        <v>132.80000000000001</v>
      </c>
    </row>
    <row r="195" spans="2:10" ht="105" customHeight="1" x14ac:dyDescent="0.4">
      <c r="B195" s="12"/>
      <c r="C195" s="7"/>
      <c r="D195" s="39" t="s">
        <v>239</v>
      </c>
      <c r="E195" s="80" t="s">
        <v>78</v>
      </c>
      <c r="F195" s="80"/>
      <c r="G195" s="40"/>
      <c r="H195" s="75">
        <f>H196+H200</f>
        <v>6845.0999999999995</v>
      </c>
      <c r="I195" s="75">
        <f>I196+I200</f>
        <v>0</v>
      </c>
      <c r="J195" s="75">
        <f t="shared" si="24"/>
        <v>6845.0999999999995</v>
      </c>
    </row>
    <row r="196" spans="2:10" ht="46.5" customHeight="1" x14ac:dyDescent="0.4">
      <c r="B196" s="12"/>
      <c r="C196" s="7"/>
      <c r="D196" s="39" t="s">
        <v>79</v>
      </c>
      <c r="E196" s="80" t="s">
        <v>80</v>
      </c>
      <c r="F196" s="80"/>
      <c r="G196" s="40"/>
      <c r="H196" s="75">
        <f>H197+H198+H199</f>
        <v>4918.7</v>
      </c>
      <c r="I196" s="75">
        <f>I197+I198+I199</f>
        <v>0</v>
      </c>
      <c r="J196" s="74">
        <f t="shared" si="24"/>
        <v>4918.7</v>
      </c>
    </row>
    <row r="197" spans="2:10" ht="115.5" customHeight="1" x14ac:dyDescent="0.4">
      <c r="B197" s="12"/>
      <c r="C197" s="7"/>
      <c r="D197" s="39" t="s">
        <v>74</v>
      </c>
      <c r="E197" s="80" t="s">
        <v>80</v>
      </c>
      <c r="F197" s="80">
        <v>100</v>
      </c>
      <c r="G197" s="40">
        <v>7</v>
      </c>
      <c r="H197" s="75">
        <v>4586.8</v>
      </c>
      <c r="I197" s="75"/>
      <c r="J197" s="75">
        <f t="shared" si="24"/>
        <v>4586.8</v>
      </c>
    </row>
    <row r="198" spans="2:10" ht="42" x14ac:dyDescent="0.4">
      <c r="B198" s="12"/>
      <c r="C198" s="7"/>
      <c r="D198" s="39" t="s">
        <v>209</v>
      </c>
      <c r="E198" s="80" t="s">
        <v>80</v>
      </c>
      <c r="F198" s="80">
        <v>200</v>
      </c>
      <c r="G198" s="40">
        <v>7</v>
      </c>
      <c r="H198" s="75">
        <v>329.2</v>
      </c>
      <c r="I198" s="75"/>
      <c r="J198" s="75">
        <f t="shared" si="24"/>
        <v>329.2</v>
      </c>
    </row>
    <row r="199" spans="2:10" ht="21" x14ac:dyDescent="0.4">
      <c r="B199" s="12"/>
      <c r="C199" s="7"/>
      <c r="D199" s="39" t="s">
        <v>18</v>
      </c>
      <c r="E199" s="80" t="s">
        <v>80</v>
      </c>
      <c r="F199" s="80">
        <v>800</v>
      </c>
      <c r="G199" s="40">
        <v>7</v>
      </c>
      <c r="H199" s="75">
        <v>2.7</v>
      </c>
      <c r="I199" s="75"/>
      <c r="J199" s="75">
        <f t="shared" si="24"/>
        <v>2.7</v>
      </c>
    </row>
    <row r="200" spans="2:10" ht="21" x14ac:dyDescent="0.4">
      <c r="B200" s="12"/>
      <c r="C200" s="7"/>
      <c r="D200" s="39" t="s">
        <v>90</v>
      </c>
      <c r="E200" s="80" t="s">
        <v>81</v>
      </c>
      <c r="F200" s="80"/>
      <c r="G200" s="40"/>
      <c r="H200" s="75">
        <f>H201+H202</f>
        <v>1926.3999999999999</v>
      </c>
      <c r="I200" s="75">
        <f>I201+I202</f>
        <v>0</v>
      </c>
      <c r="J200" s="75">
        <f t="shared" si="24"/>
        <v>1926.3999999999999</v>
      </c>
    </row>
    <row r="201" spans="2:10" ht="120.75" customHeight="1" x14ac:dyDescent="0.4">
      <c r="B201" s="12"/>
      <c r="C201" s="7"/>
      <c r="D201" s="39" t="s">
        <v>74</v>
      </c>
      <c r="E201" s="80" t="s">
        <v>81</v>
      </c>
      <c r="F201" s="80">
        <v>100</v>
      </c>
      <c r="G201" s="40">
        <v>9</v>
      </c>
      <c r="H201" s="75">
        <v>1835.6</v>
      </c>
      <c r="I201" s="75"/>
      <c r="J201" s="75">
        <f t="shared" si="24"/>
        <v>1835.6</v>
      </c>
    </row>
    <row r="202" spans="2:10" ht="42" x14ac:dyDescent="0.4">
      <c r="B202" s="12"/>
      <c r="C202" s="7"/>
      <c r="D202" s="39" t="s">
        <v>14</v>
      </c>
      <c r="E202" s="80" t="s">
        <v>81</v>
      </c>
      <c r="F202" s="80">
        <v>200</v>
      </c>
      <c r="G202" s="40">
        <v>9</v>
      </c>
      <c r="H202" s="75">
        <v>90.8</v>
      </c>
      <c r="I202" s="75"/>
      <c r="J202" s="75">
        <f t="shared" si="24"/>
        <v>90.8</v>
      </c>
    </row>
    <row r="203" spans="2:10" ht="40.799999999999997" x14ac:dyDescent="0.4">
      <c r="B203" s="12"/>
      <c r="C203" s="13">
        <v>9</v>
      </c>
      <c r="D203" s="9" t="s">
        <v>238</v>
      </c>
      <c r="E203" s="41" t="s">
        <v>82</v>
      </c>
      <c r="F203" s="41"/>
      <c r="G203" s="9"/>
      <c r="H203" s="74">
        <f>H204+H216+H221</f>
        <v>45306.9</v>
      </c>
      <c r="I203" s="74">
        <f>I204+I216+I221</f>
        <v>0</v>
      </c>
      <c r="J203" s="74">
        <f t="shared" si="24"/>
        <v>45306.9</v>
      </c>
    </row>
    <row r="204" spans="2:10" ht="42" x14ac:dyDescent="0.4">
      <c r="B204" s="12"/>
      <c r="C204" s="7"/>
      <c r="D204" s="39" t="s">
        <v>272</v>
      </c>
      <c r="E204" s="80" t="s">
        <v>83</v>
      </c>
      <c r="F204" s="80"/>
      <c r="G204" s="39"/>
      <c r="H204" s="75">
        <f>H205+H208+H210+H212+H214</f>
        <v>42467</v>
      </c>
      <c r="I204" s="75">
        <f>I205+I208+I210+I212+I214</f>
        <v>0</v>
      </c>
      <c r="J204" s="75">
        <f t="shared" si="24"/>
        <v>42467</v>
      </c>
    </row>
    <row r="205" spans="2:10" ht="67.5" customHeight="1" x14ac:dyDescent="0.4">
      <c r="B205" s="12"/>
      <c r="C205" s="7"/>
      <c r="D205" s="39" t="s">
        <v>79</v>
      </c>
      <c r="E205" s="80" t="s">
        <v>84</v>
      </c>
      <c r="F205" s="80"/>
      <c r="G205" s="39"/>
      <c r="H205" s="75">
        <f>H206+H207</f>
        <v>39716.5</v>
      </c>
      <c r="I205" s="75">
        <f>I206+I207</f>
        <v>0</v>
      </c>
      <c r="J205" s="75">
        <f t="shared" si="24"/>
        <v>39716.5</v>
      </c>
    </row>
    <row r="206" spans="2:10" ht="21" x14ac:dyDescent="0.4">
      <c r="B206" s="12"/>
      <c r="C206" s="135"/>
      <c r="D206" s="136" t="s">
        <v>9</v>
      </c>
      <c r="E206" s="133" t="s">
        <v>84</v>
      </c>
      <c r="F206" s="133">
        <v>600</v>
      </c>
      <c r="G206" s="39">
        <v>1</v>
      </c>
      <c r="H206" s="75">
        <v>21789.1</v>
      </c>
      <c r="I206" s="75"/>
      <c r="J206" s="75">
        <f t="shared" si="24"/>
        <v>21789.1</v>
      </c>
    </row>
    <row r="207" spans="2:10" ht="48.6" customHeight="1" x14ac:dyDescent="0.4">
      <c r="B207" s="12"/>
      <c r="C207" s="135"/>
      <c r="D207" s="137"/>
      <c r="E207" s="133"/>
      <c r="F207" s="133"/>
      <c r="G207" s="39">
        <v>2</v>
      </c>
      <c r="H207" s="75">
        <v>17927.400000000001</v>
      </c>
      <c r="I207" s="75"/>
      <c r="J207" s="75">
        <f t="shared" si="24"/>
        <v>17927.400000000001</v>
      </c>
    </row>
    <row r="208" spans="2:10" s="49" customFormat="1" ht="42" x14ac:dyDescent="0.4">
      <c r="B208" s="50"/>
      <c r="C208" s="82"/>
      <c r="D208" s="59" t="s">
        <v>327</v>
      </c>
      <c r="E208" s="80" t="s">
        <v>328</v>
      </c>
      <c r="F208" s="80"/>
      <c r="G208" s="39"/>
      <c r="H208" s="75">
        <f>H209</f>
        <v>1489.9</v>
      </c>
      <c r="I208" s="75">
        <f>I209</f>
        <v>0</v>
      </c>
      <c r="J208" s="75">
        <f t="shared" si="24"/>
        <v>1489.9</v>
      </c>
    </row>
    <row r="209" spans="2:10" s="49" customFormat="1" ht="42" x14ac:dyDescent="0.4">
      <c r="B209" s="50"/>
      <c r="C209" s="82"/>
      <c r="D209" s="59" t="s">
        <v>20</v>
      </c>
      <c r="E209" s="80" t="s">
        <v>328</v>
      </c>
      <c r="F209" s="80">
        <v>600</v>
      </c>
      <c r="G209" s="39"/>
      <c r="H209" s="75">
        <v>1489.9</v>
      </c>
      <c r="I209" s="75"/>
      <c r="J209" s="75">
        <f t="shared" si="24"/>
        <v>1489.9</v>
      </c>
    </row>
    <row r="210" spans="2:10" ht="157.94999999999999" customHeight="1" x14ac:dyDescent="0.4">
      <c r="B210" s="12"/>
      <c r="C210" s="7"/>
      <c r="D210" s="39" t="s">
        <v>237</v>
      </c>
      <c r="E210" s="80" t="s">
        <v>85</v>
      </c>
      <c r="F210" s="80"/>
      <c r="G210" s="39"/>
      <c r="H210" s="75">
        <f>H211</f>
        <v>93.8</v>
      </c>
      <c r="I210" s="75">
        <f>I211</f>
        <v>0</v>
      </c>
      <c r="J210" s="75">
        <f t="shared" si="24"/>
        <v>93.8</v>
      </c>
    </row>
    <row r="211" spans="2:10" ht="42" x14ac:dyDescent="0.4">
      <c r="B211" s="12"/>
      <c r="C211" s="82"/>
      <c r="D211" s="76" t="s">
        <v>9</v>
      </c>
      <c r="E211" s="80" t="s">
        <v>85</v>
      </c>
      <c r="F211" s="80">
        <v>600</v>
      </c>
      <c r="G211" s="23">
        <v>1</v>
      </c>
      <c r="H211" s="75">
        <v>93.8</v>
      </c>
      <c r="I211" s="75"/>
      <c r="J211" s="75">
        <f t="shared" si="24"/>
        <v>93.8</v>
      </c>
    </row>
    <row r="212" spans="2:10" ht="42" x14ac:dyDescent="0.4">
      <c r="B212" s="12"/>
      <c r="C212" s="82"/>
      <c r="D212" s="45" t="s">
        <v>464</v>
      </c>
      <c r="E212" s="80" t="s">
        <v>297</v>
      </c>
      <c r="F212" s="80"/>
      <c r="G212" s="39"/>
      <c r="H212" s="75">
        <f>H213</f>
        <v>1015.1</v>
      </c>
      <c r="I212" s="75">
        <f>I213</f>
        <v>0</v>
      </c>
      <c r="J212" s="75">
        <f t="shared" si="24"/>
        <v>1015.1</v>
      </c>
    </row>
    <row r="213" spans="2:10" ht="70.5" customHeight="1" x14ac:dyDescent="0.4">
      <c r="B213" s="12"/>
      <c r="C213" s="82"/>
      <c r="D213" s="84" t="s">
        <v>20</v>
      </c>
      <c r="E213" s="80" t="s">
        <v>297</v>
      </c>
      <c r="F213" s="80">
        <v>600</v>
      </c>
      <c r="G213" s="39"/>
      <c r="H213" s="75">
        <v>1015.1</v>
      </c>
      <c r="I213" s="75"/>
      <c r="J213" s="75">
        <f t="shared" si="24"/>
        <v>1015.1</v>
      </c>
    </row>
    <row r="214" spans="2:10" ht="57.75" customHeight="1" x14ac:dyDescent="0.4">
      <c r="B214" s="12"/>
      <c r="C214" s="82"/>
      <c r="D214" s="45" t="s">
        <v>465</v>
      </c>
      <c r="E214" s="64" t="s">
        <v>297</v>
      </c>
      <c r="F214" s="73"/>
      <c r="G214" s="39"/>
      <c r="H214" s="75">
        <f>H215</f>
        <v>151.69999999999999</v>
      </c>
      <c r="I214" s="75">
        <f>I215</f>
        <v>0</v>
      </c>
      <c r="J214" s="75">
        <f t="shared" si="24"/>
        <v>151.69999999999999</v>
      </c>
    </row>
    <row r="215" spans="2:10" ht="57" customHeight="1" x14ac:dyDescent="0.4">
      <c r="B215" s="12"/>
      <c r="C215" s="82"/>
      <c r="D215" s="36" t="s">
        <v>20</v>
      </c>
      <c r="E215" s="64" t="s">
        <v>297</v>
      </c>
      <c r="F215" s="64" t="s">
        <v>286</v>
      </c>
      <c r="G215" s="39"/>
      <c r="H215" s="75">
        <v>151.69999999999999</v>
      </c>
      <c r="I215" s="75"/>
      <c r="J215" s="75">
        <f t="shared" si="24"/>
        <v>151.69999999999999</v>
      </c>
    </row>
    <row r="216" spans="2:10" s="49" customFormat="1" ht="66.75" customHeight="1" x14ac:dyDescent="0.4">
      <c r="B216" s="50"/>
      <c r="C216" s="82"/>
      <c r="D216" s="59" t="s">
        <v>236</v>
      </c>
      <c r="E216" s="80" t="s">
        <v>86</v>
      </c>
      <c r="F216" s="73"/>
      <c r="G216" s="39"/>
      <c r="H216" s="75">
        <f>H217</f>
        <v>993.5</v>
      </c>
      <c r="I216" s="75">
        <f>I217</f>
        <v>0</v>
      </c>
      <c r="J216" s="75">
        <f t="shared" si="24"/>
        <v>993.5</v>
      </c>
    </row>
    <row r="217" spans="2:10" ht="21" x14ac:dyDescent="0.4">
      <c r="B217" s="12"/>
      <c r="C217" s="7"/>
      <c r="D217" s="39" t="s">
        <v>87</v>
      </c>
      <c r="E217" s="80" t="s">
        <v>88</v>
      </c>
      <c r="F217" s="80"/>
      <c r="G217" s="39"/>
      <c r="H217" s="75">
        <f>H218+H219+H220</f>
        <v>993.5</v>
      </c>
      <c r="I217" s="75">
        <f>I218+I219+I220</f>
        <v>0</v>
      </c>
      <c r="J217" s="75">
        <f t="shared" si="24"/>
        <v>993.5</v>
      </c>
    </row>
    <row r="218" spans="2:10" ht="112.5" customHeight="1" x14ac:dyDescent="0.4">
      <c r="B218" s="12"/>
      <c r="C218" s="7"/>
      <c r="D218" s="39" t="s">
        <v>74</v>
      </c>
      <c r="E218" s="80" t="s">
        <v>88</v>
      </c>
      <c r="F218" s="80">
        <v>100</v>
      </c>
      <c r="G218" s="39">
        <v>2</v>
      </c>
      <c r="H218" s="75">
        <v>600</v>
      </c>
      <c r="I218" s="75"/>
      <c r="J218" s="75">
        <f t="shared" si="24"/>
        <v>600</v>
      </c>
    </row>
    <row r="219" spans="2:10" ht="42" x14ac:dyDescent="0.4">
      <c r="B219" s="12"/>
      <c r="C219" s="7"/>
      <c r="D219" s="39" t="s">
        <v>14</v>
      </c>
      <c r="E219" s="80" t="s">
        <v>88</v>
      </c>
      <c r="F219" s="80">
        <v>200</v>
      </c>
      <c r="G219" s="39">
        <v>2</v>
      </c>
      <c r="H219" s="75">
        <v>200</v>
      </c>
      <c r="I219" s="75"/>
      <c r="J219" s="75">
        <f t="shared" si="24"/>
        <v>200</v>
      </c>
    </row>
    <row r="220" spans="2:10" ht="21" x14ac:dyDescent="0.4">
      <c r="B220" s="12"/>
      <c r="C220" s="7"/>
      <c r="D220" s="39" t="s">
        <v>15</v>
      </c>
      <c r="E220" s="80" t="s">
        <v>88</v>
      </c>
      <c r="F220" s="80">
        <v>300</v>
      </c>
      <c r="G220" s="39">
        <v>2</v>
      </c>
      <c r="H220" s="75">
        <v>193.5</v>
      </c>
      <c r="I220" s="75"/>
      <c r="J220" s="75">
        <f t="shared" si="24"/>
        <v>193.5</v>
      </c>
    </row>
    <row r="221" spans="2:10" ht="21" x14ac:dyDescent="0.4">
      <c r="B221" s="12"/>
      <c r="C221" s="7"/>
      <c r="D221" s="39" t="s">
        <v>235</v>
      </c>
      <c r="E221" s="80" t="s">
        <v>89</v>
      </c>
      <c r="F221" s="80"/>
      <c r="G221" s="39"/>
      <c r="H221" s="75">
        <f>H222</f>
        <v>1846.4</v>
      </c>
      <c r="I221" s="75">
        <f>I222</f>
        <v>0</v>
      </c>
      <c r="J221" s="75">
        <f t="shared" si="24"/>
        <v>1846.4</v>
      </c>
    </row>
    <row r="222" spans="2:10" ht="21" x14ac:dyDescent="0.4">
      <c r="B222" s="12"/>
      <c r="C222" s="7"/>
      <c r="D222" s="39" t="s">
        <v>90</v>
      </c>
      <c r="E222" s="80" t="s">
        <v>91</v>
      </c>
      <c r="F222" s="80"/>
      <c r="G222" s="39"/>
      <c r="H222" s="75">
        <f>H223+H224</f>
        <v>1846.4</v>
      </c>
      <c r="I222" s="75">
        <f>I223+I224</f>
        <v>0</v>
      </c>
      <c r="J222" s="75">
        <f t="shared" si="24"/>
        <v>1846.4</v>
      </c>
    </row>
    <row r="223" spans="2:10" ht="109.5" customHeight="1" x14ac:dyDescent="0.4">
      <c r="B223" s="12"/>
      <c r="C223" s="7"/>
      <c r="D223" s="39" t="s">
        <v>74</v>
      </c>
      <c r="E223" s="80" t="s">
        <v>91</v>
      </c>
      <c r="F223" s="80">
        <v>100</v>
      </c>
      <c r="G223" s="39">
        <v>5</v>
      </c>
      <c r="H223" s="75">
        <v>1783.5</v>
      </c>
      <c r="I223" s="75"/>
      <c r="J223" s="75">
        <f t="shared" si="24"/>
        <v>1783.5</v>
      </c>
    </row>
    <row r="224" spans="2:10" ht="42" x14ac:dyDescent="0.4">
      <c r="B224" s="12"/>
      <c r="C224" s="7"/>
      <c r="D224" s="39" t="s">
        <v>14</v>
      </c>
      <c r="E224" s="80" t="s">
        <v>91</v>
      </c>
      <c r="F224" s="80">
        <v>200</v>
      </c>
      <c r="G224" s="39">
        <v>5</v>
      </c>
      <c r="H224" s="75">
        <v>62.9</v>
      </c>
      <c r="I224" s="75"/>
      <c r="J224" s="75">
        <f t="shared" si="24"/>
        <v>62.9</v>
      </c>
    </row>
    <row r="225" spans="2:10" ht="66" customHeight="1" x14ac:dyDescent="0.4">
      <c r="B225" s="12"/>
      <c r="C225" s="13">
        <v>10</v>
      </c>
      <c r="D225" s="14" t="s">
        <v>92</v>
      </c>
      <c r="E225" s="41" t="s">
        <v>93</v>
      </c>
      <c r="F225" s="41"/>
      <c r="G225" s="15"/>
      <c r="H225" s="74">
        <f>H226+H235+H244+H247+H241</f>
        <v>78109.5</v>
      </c>
      <c r="I225" s="74">
        <f>I226+I235+I244+I247+I241</f>
        <v>0</v>
      </c>
      <c r="J225" s="74">
        <f t="shared" si="24"/>
        <v>78109.5</v>
      </c>
    </row>
    <row r="226" spans="2:10" ht="78" customHeight="1" x14ac:dyDescent="0.4">
      <c r="B226" s="12"/>
      <c r="C226" s="7"/>
      <c r="D226" s="39" t="s">
        <v>234</v>
      </c>
      <c r="E226" s="80" t="s">
        <v>94</v>
      </c>
      <c r="F226" s="80"/>
      <c r="G226" s="40"/>
      <c r="H226" s="75">
        <f>H227+H229+H233</f>
        <v>23082.9</v>
      </c>
      <c r="I226" s="75">
        <f>I227+I229+I233</f>
        <v>0</v>
      </c>
      <c r="J226" s="75">
        <f t="shared" si="24"/>
        <v>23082.9</v>
      </c>
    </row>
    <row r="227" spans="2:10" ht="42" x14ac:dyDescent="0.4">
      <c r="B227" s="12"/>
      <c r="C227" s="7"/>
      <c r="D227" s="39" t="s">
        <v>95</v>
      </c>
      <c r="E227" s="80" t="s">
        <v>96</v>
      </c>
      <c r="F227" s="80"/>
      <c r="G227" s="40"/>
      <c r="H227" s="75">
        <f>H228</f>
        <v>3049.4</v>
      </c>
      <c r="I227" s="75">
        <f>I228</f>
        <v>0</v>
      </c>
      <c r="J227" s="75">
        <f t="shared" si="24"/>
        <v>3049.4</v>
      </c>
    </row>
    <row r="228" spans="2:10" ht="50.25" customHeight="1" x14ac:dyDescent="0.4">
      <c r="B228" s="12"/>
      <c r="C228" s="7"/>
      <c r="D228" s="39" t="s">
        <v>14</v>
      </c>
      <c r="E228" s="80" t="s">
        <v>96</v>
      </c>
      <c r="F228" s="80">
        <v>200</v>
      </c>
      <c r="G228" s="40">
        <v>10</v>
      </c>
      <c r="H228" s="75">
        <v>3049.4</v>
      </c>
      <c r="I228" s="75"/>
      <c r="J228" s="75">
        <f t="shared" si="24"/>
        <v>3049.4</v>
      </c>
    </row>
    <row r="229" spans="2:10" ht="87" customHeight="1" x14ac:dyDescent="0.4">
      <c r="B229" s="12"/>
      <c r="C229" s="7"/>
      <c r="D229" s="39" t="s">
        <v>233</v>
      </c>
      <c r="E229" s="80" t="s">
        <v>97</v>
      </c>
      <c r="F229" s="80"/>
      <c r="G229" s="40"/>
      <c r="H229" s="75">
        <f>H230+H231+H232</f>
        <v>19970.5</v>
      </c>
      <c r="I229" s="75">
        <f>I230+I231+I232</f>
        <v>0</v>
      </c>
      <c r="J229" s="75">
        <f t="shared" si="24"/>
        <v>19970.5</v>
      </c>
    </row>
    <row r="230" spans="2:10" ht="109.5" customHeight="1" x14ac:dyDescent="0.4">
      <c r="B230" s="12"/>
      <c r="C230" s="7"/>
      <c r="D230" s="39" t="s">
        <v>74</v>
      </c>
      <c r="E230" s="80" t="s">
        <v>97</v>
      </c>
      <c r="F230" s="80">
        <v>100</v>
      </c>
      <c r="G230" s="40">
        <v>10</v>
      </c>
      <c r="H230" s="75">
        <v>18018</v>
      </c>
      <c r="I230" s="75"/>
      <c r="J230" s="75">
        <f t="shared" si="24"/>
        <v>18018</v>
      </c>
    </row>
    <row r="231" spans="2:10" ht="64.5" customHeight="1" x14ac:dyDescent="0.4">
      <c r="B231" s="12"/>
      <c r="C231" s="7"/>
      <c r="D231" s="39" t="s">
        <v>14</v>
      </c>
      <c r="E231" s="80" t="s">
        <v>97</v>
      </c>
      <c r="F231" s="80">
        <v>200</v>
      </c>
      <c r="G231" s="40">
        <v>10</v>
      </c>
      <c r="H231" s="75">
        <v>1919.9</v>
      </c>
      <c r="I231" s="75"/>
      <c r="J231" s="75">
        <f t="shared" si="24"/>
        <v>1919.9</v>
      </c>
    </row>
    <row r="232" spans="2:10" ht="23.25" customHeight="1" x14ac:dyDescent="0.4">
      <c r="B232" s="12"/>
      <c r="C232" s="7"/>
      <c r="D232" s="39" t="s">
        <v>18</v>
      </c>
      <c r="E232" s="80" t="s">
        <v>97</v>
      </c>
      <c r="F232" s="80">
        <v>800</v>
      </c>
      <c r="G232" s="40">
        <v>10</v>
      </c>
      <c r="H232" s="75">
        <v>32.6</v>
      </c>
      <c r="I232" s="75"/>
      <c r="J232" s="75">
        <f t="shared" si="24"/>
        <v>32.6</v>
      </c>
    </row>
    <row r="233" spans="2:10" ht="151.5" customHeight="1" x14ac:dyDescent="0.4">
      <c r="B233" s="12"/>
      <c r="C233" s="7"/>
      <c r="D233" s="39" t="s">
        <v>475</v>
      </c>
      <c r="E233" s="80" t="s">
        <v>98</v>
      </c>
      <c r="F233" s="80"/>
      <c r="G233" s="40"/>
      <c r="H233" s="75">
        <f>H234</f>
        <v>63</v>
      </c>
      <c r="I233" s="75">
        <f>I234</f>
        <v>0</v>
      </c>
      <c r="J233" s="75">
        <f t="shared" si="24"/>
        <v>63</v>
      </c>
    </row>
    <row r="234" spans="2:10" ht="47.25" customHeight="1" x14ac:dyDescent="0.4">
      <c r="B234" s="12"/>
      <c r="C234" s="7"/>
      <c r="D234" s="39" t="s">
        <v>14</v>
      </c>
      <c r="E234" s="80" t="s">
        <v>98</v>
      </c>
      <c r="F234" s="80">
        <v>200</v>
      </c>
      <c r="G234" s="40">
        <v>9</v>
      </c>
      <c r="H234" s="75">
        <v>63</v>
      </c>
      <c r="I234" s="75"/>
      <c r="J234" s="75">
        <f t="shared" si="24"/>
        <v>63</v>
      </c>
    </row>
    <row r="235" spans="2:10" ht="81" customHeight="1" x14ac:dyDescent="0.4">
      <c r="B235" s="12"/>
      <c r="C235" s="7"/>
      <c r="D235" s="39" t="s">
        <v>279</v>
      </c>
      <c r="E235" s="80" t="s">
        <v>99</v>
      </c>
      <c r="F235" s="80"/>
      <c r="G235" s="40"/>
      <c r="H235" s="75">
        <f>H236</f>
        <v>264.39999999999998</v>
      </c>
      <c r="I235" s="75">
        <f>I236</f>
        <v>0</v>
      </c>
      <c r="J235" s="75">
        <f t="shared" si="24"/>
        <v>264.39999999999998</v>
      </c>
    </row>
    <row r="236" spans="2:10" ht="42" x14ac:dyDescent="0.4">
      <c r="B236" s="12"/>
      <c r="C236" s="7"/>
      <c r="D236" s="78" t="s">
        <v>100</v>
      </c>
      <c r="E236" s="81" t="s">
        <v>101</v>
      </c>
      <c r="F236" s="81"/>
      <c r="G236" s="40"/>
      <c r="H236" s="75">
        <f>H237+H238+H239+H240</f>
        <v>264.39999999999998</v>
      </c>
      <c r="I236" s="75">
        <f>I237+I238+I239+I240</f>
        <v>0</v>
      </c>
      <c r="J236" s="75">
        <f t="shared" si="24"/>
        <v>264.39999999999998</v>
      </c>
    </row>
    <row r="237" spans="2:10" ht="21" x14ac:dyDescent="0.4">
      <c r="B237" s="12"/>
      <c r="C237" s="22"/>
      <c r="D237" s="129" t="s">
        <v>14</v>
      </c>
      <c r="E237" s="123" t="s">
        <v>101</v>
      </c>
      <c r="F237" s="123">
        <v>200</v>
      </c>
      <c r="G237" s="24">
        <v>14</v>
      </c>
      <c r="H237" s="75">
        <v>80</v>
      </c>
      <c r="I237" s="75"/>
      <c r="J237" s="75">
        <f t="shared" si="24"/>
        <v>80</v>
      </c>
    </row>
    <row r="238" spans="2:10" ht="21" x14ac:dyDescent="0.4">
      <c r="B238" s="12"/>
      <c r="C238" s="22"/>
      <c r="D238" s="131"/>
      <c r="E238" s="124"/>
      <c r="F238" s="124"/>
      <c r="G238" s="24">
        <v>7</v>
      </c>
      <c r="H238" s="75">
        <v>57.4</v>
      </c>
      <c r="I238" s="75"/>
      <c r="J238" s="75">
        <f t="shared" si="24"/>
        <v>57.4</v>
      </c>
    </row>
    <row r="239" spans="2:10" ht="20.25" customHeight="1" x14ac:dyDescent="0.4">
      <c r="B239" s="12"/>
      <c r="C239" s="60"/>
      <c r="D239" s="78" t="s">
        <v>15</v>
      </c>
      <c r="E239" s="81" t="s">
        <v>101</v>
      </c>
      <c r="F239" s="81">
        <v>300</v>
      </c>
      <c r="G239" s="26">
        <v>7</v>
      </c>
      <c r="H239" s="75">
        <v>57</v>
      </c>
      <c r="I239" s="75"/>
      <c r="J239" s="75">
        <f t="shared" si="24"/>
        <v>57</v>
      </c>
    </row>
    <row r="240" spans="2:10" ht="47.4" customHeight="1" x14ac:dyDescent="0.4">
      <c r="B240" s="12"/>
      <c r="C240" s="82"/>
      <c r="D240" s="78" t="s">
        <v>9</v>
      </c>
      <c r="E240" s="81" t="s">
        <v>101</v>
      </c>
      <c r="F240" s="44">
        <v>600</v>
      </c>
      <c r="G240" s="24">
        <v>9</v>
      </c>
      <c r="H240" s="75">
        <v>70</v>
      </c>
      <c r="I240" s="75"/>
      <c r="J240" s="75">
        <f t="shared" si="24"/>
        <v>70</v>
      </c>
    </row>
    <row r="241" spans="2:10" s="49" customFormat="1" ht="44.25" customHeight="1" x14ac:dyDescent="0.4">
      <c r="B241" s="50"/>
      <c r="C241" s="82"/>
      <c r="D241" s="86" t="s">
        <v>406</v>
      </c>
      <c r="E241" s="28" t="s">
        <v>408</v>
      </c>
      <c r="F241" s="28"/>
      <c r="G241" s="24"/>
      <c r="H241" s="75">
        <f t="shared" ref="H241:I242" si="27">H242</f>
        <v>66.8</v>
      </c>
      <c r="I241" s="75">
        <f t="shared" si="27"/>
        <v>0</v>
      </c>
      <c r="J241" s="75">
        <f t="shared" ref="J241:J304" si="28">H241+I241</f>
        <v>66.8</v>
      </c>
    </row>
    <row r="242" spans="2:10" s="49" customFormat="1" ht="45" customHeight="1" x14ac:dyDescent="0.4">
      <c r="B242" s="50"/>
      <c r="C242" s="82"/>
      <c r="D242" s="86" t="s">
        <v>407</v>
      </c>
      <c r="E242" s="28" t="s">
        <v>409</v>
      </c>
      <c r="F242" s="28"/>
      <c r="G242" s="24"/>
      <c r="H242" s="75">
        <f t="shared" si="27"/>
        <v>66.8</v>
      </c>
      <c r="I242" s="75">
        <f t="shared" si="27"/>
        <v>0</v>
      </c>
      <c r="J242" s="75">
        <f t="shared" si="28"/>
        <v>66.8</v>
      </c>
    </row>
    <row r="243" spans="2:10" s="49" customFormat="1" ht="43.5" customHeight="1" x14ac:dyDescent="0.4">
      <c r="B243" s="50"/>
      <c r="C243" s="82"/>
      <c r="D243" s="86" t="s">
        <v>14</v>
      </c>
      <c r="E243" s="28" t="s">
        <v>409</v>
      </c>
      <c r="F243" s="28" t="s">
        <v>285</v>
      </c>
      <c r="G243" s="24"/>
      <c r="H243" s="75">
        <v>66.8</v>
      </c>
      <c r="I243" s="75"/>
      <c r="J243" s="75">
        <f t="shared" si="28"/>
        <v>66.8</v>
      </c>
    </row>
    <row r="244" spans="2:10" ht="42" x14ac:dyDescent="0.4">
      <c r="B244" s="12"/>
      <c r="C244" s="7"/>
      <c r="D244" s="39" t="s">
        <v>281</v>
      </c>
      <c r="E244" s="80" t="s">
        <v>282</v>
      </c>
      <c r="F244" s="80"/>
      <c r="G244" s="40"/>
      <c r="H244" s="75">
        <f t="shared" ref="H244:I245" si="29">H245</f>
        <v>16</v>
      </c>
      <c r="I244" s="75">
        <f t="shared" si="29"/>
        <v>0</v>
      </c>
      <c r="J244" s="75">
        <f t="shared" si="28"/>
        <v>16</v>
      </c>
    </row>
    <row r="245" spans="2:10" ht="21" x14ac:dyDescent="0.4">
      <c r="B245" s="12"/>
      <c r="C245" s="7"/>
      <c r="D245" s="39" t="s">
        <v>283</v>
      </c>
      <c r="E245" s="80" t="s">
        <v>284</v>
      </c>
      <c r="F245" s="80"/>
      <c r="G245" s="40"/>
      <c r="H245" s="75">
        <f t="shared" si="29"/>
        <v>16</v>
      </c>
      <c r="I245" s="75">
        <f t="shared" si="29"/>
        <v>0</v>
      </c>
      <c r="J245" s="75">
        <f t="shared" si="28"/>
        <v>16</v>
      </c>
    </row>
    <row r="246" spans="2:10" ht="42" x14ac:dyDescent="0.4">
      <c r="B246" s="12"/>
      <c r="C246" s="7"/>
      <c r="D246" s="39" t="s">
        <v>14</v>
      </c>
      <c r="E246" s="80" t="s">
        <v>284</v>
      </c>
      <c r="F246" s="80">
        <v>200</v>
      </c>
      <c r="G246" s="40">
        <v>14</v>
      </c>
      <c r="H246" s="75">
        <v>16</v>
      </c>
      <c r="I246" s="75"/>
      <c r="J246" s="75">
        <f t="shared" si="28"/>
        <v>16</v>
      </c>
    </row>
    <row r="247" spans="2:10" ht="64.5" customHeight="1" x14ac:dyDescent="0.4">
      <c r="B247" s="12"/>
      <c r="C247" s="7"/>
      <c r="D247" s="39" t="s">
        <v>302</v>
      </c>
      <c r="E247" s="66" t="s">
        <v>306</v>
      </c>
      <c r="F247" s="66"/>
      <c r="G247" s="40"/>
      <c r="H247" s="75">
        <f>H248+H253+H258</f>
        <v>54679.399999999994</v>
      </c>
      <c r="I247" s="75">
        <f>I248+I253+I258</f>
        <v>0</v>
      </c>
      <c r="J247" s="75">
        <f t="shared" si="28"/>
        <v>54679.399999999994</v>
      </c>
    </row>
    <row r="248" spans="2:10" ht="39.75" customHeight="1" x14ac:dyDescent="0.4">
      <c r="B248" s="12"/>
      <c r="C248" s="7"/>
      <c r="D248" s="39" t="s">
        <v>303</v>
      </c>
      <c r="E248" s="66" t="s">
        <v>307</v>
      </c>
      <c r="F248" s="66"/>
      <c r="G248" s="40"/>
      <c r="H248" s="75">
        <f>H249+H251</f>
        <v>42931.199999999997</v>
      </c>
      <c r="I248" s="75">
        <f>I249+I251</f>
        <v>0</v>
      </c>
      <c r="J248" s="75">
        <f t="shared" si="28"/>
        <v>42931.199999999997</v>
      </c>
    </row>
    <row r="249" spans="2:10" ht="29.25" customHeight="1" x14ac:dyDescent="0.4">
      <c r="B249" s="12"/>
      <c r="C249" s="7"/>
      <c r="D249" s="21" t="s">
        <v>304</v>
      </c>
      <c r="E249" s="66" t="s">
        <v>308</v>
      </c>
      <c r="F249" s="66"/>
      <c r="G249" s="40"/>
      <c r="H249" s="75">
        <f>H250</f>
        <v>22807.200000000001</v>
      </c>
      <c r="I249" s="75">
        <f>I250</f>
        <v>0</v>
      </c>
      <c r="J249" s="75">
        <f t="shared" si="28"/>
        <v>22807.200000000001</v>
      </c>
    </row>
    <row r="250" spans="2:10" ht="44.25" customHeight="1" x14ac:dyDescent="0.4">
      <c r="B250" s="12"/>
      <c r="C250" s="7"/>
      <c r="D250" s="21" t="s">
        <v>20</v>
      </c>
      <c r="E250" s="66" t="s">
        <v>308</v>
      </c>
      <c r="F250" s="66" t="s">
        <v>286</v>
      </c>
      <c r="G250" s="40">
        <v>1</v>
      </c>
      <c r="H250" s="75">
        <v>22807.200000000001</v>
      </c>
      <c r="I250" s="75"/>
      <c r="J250" s="75">
        <f t="shared" si="28"/>
        <v>22807.200000000001</v>
      </c>
    </row>
    <row r="251" spans="2:10" ht="26.25" customHeight="1" x14ac:dyDescent="0.4">
      <c r="B251" s="12"/>
      <c r="C251" s="7"/>
      <c r="D251" s="21" t="s">
        <v>19</v>
      </c>
      <c r="E251" s="66" t="s">
        <v>305</v>
      </c>
      <c r="F251" s="66"/>
      <c r="G251" s="40"/>
      <c r="H251" s="75">
        <f>H252</f>
        <v>20124</v>
      </c>
      <c r="I251" s="75">
        <f>I252</f>
        <v>0</v>
      </c>
      <c r="J251" s="75">
        <f t="shared" si="28"/>
        <v>20124</v>
      </c>
    </row>
    <row r="252" spans="2:10" ht="45" customHeight="1" x14ac:dyDescent="0.4">
      <c r="B252" s="12"/>
      <c r="C252" s="7"/>
      <c r="D252" s="21" t="s">
        <v>20</v>
      </c>
      <c r="E252" s="66" t="s">
        <v>305</v>
      </c>
      <c r="F252" s="66" t="s">
        <v>286</v>
      </c>
      <c r="G252" s="40">
        <v>2</v>
      </c>
      <c r="H252" s="75">
        <v>20124</v>
      </c>
      <c r="I252" s="75"/>
      <c r="J252" s="75">
        <f t="shared" si="28"/>
        <v>20124</v>
      </c>
    </row>
    <row r="253" spans="2:10" s="49" customFormat="1" ht="45" customHeight="1" x14ac:dyDescent="0.4">
      <c r="B253" s="50"/>
      <c r="C253" s="7"/>
      <c r="D253" s="21" t="s">
        <v>329</v>
      </c>
      <c r="E253" s="66" t="s">
        <v>330</v>
      </c>
      <c r="F253" s="66"/>
      <c r="G253" s="40"/>
      <c r="H253" s="75">
        <f>H254+H256</f>
        <v>11661.199999999999</v>
      </c>
      <c r="I253" s="75">
        <f>I254+I256</f>
        <v>0</v>
      </c>
      <c r="J253" s="75">
        <f t="shared" si="28"/>
        <v>11661.199999999999</v>
      </c>
    </row>
    <row r="254" spans="2:10" s="49" customFormat="1" ht="71.400000000000006" customHeight="1" x14ac:dyDescent="0.4">
      <c r="B254" s="50"/>
      <c r="C254" s="7"/>
      <c r="D254" s="21" t="s">
        <v>458</v>
      </c>
      <c r="E254" s="66" t="s">
        <v>331</v>
      </c>
      <c r="F254" s="66"/>
      <c r="G254" s="40"/>
      <c r="H254" s="75">
        <f>H255</f>
        <v>10121.4</v>
      </c>
      <c r="I254" s="75">
        <f>I255</f>
        <v>0</v>
      </c>
      <c r="J254" s="75">
        <f t="shared" si="28"/>
        <v>10121.4</v>
      </c>
    </row>
    <row r="255" spans="2:10" s="49" customFormat="1" ht="45" customHeight="1" x14ac:dyDescent="0.4">
      <c r="B255" s="50"/>
      <c r="C255" s="7"/>
      <c r="D255" s="21" t="s">
        <v>20</v>
      </c>
      <c r="E255" s="66" t="s">
        <v>331</v>
      </c>
      <c r="F255" s="66" t="s">
        <v>286</v>
      </c>
      <c r="G255" s="40"/>
      <c r="H255" s="75">
        <v>10121.4</v>
      </c>
      <c r="I255" s="75"/>
      <c r="J255" s="75">
        <f t="shared" si="28"/>
        <v>10121.4</v>
      </c>
    </row>
    <row r="256" spans="2:10" s="49" customFormat="1" ht="75.599999999999994" customHeight="1" x14ac:dyDescent="0.4">
      <c r="B256" s="50"/>
      <c r="C256" s="7"/>
      <c r="D256" s="21" t="s">
        <v>459</v>
      </c>
      <c r="E256" s="66" t="s">
        <v>331</v>
      </c>
      <c r="F256" s="66"/>
      <c r="G256" s="40"/>
      <c r="H256" s="75">
        <f>H257</f>
        <v>1539.8</v>
      </c>
      <c r="I256" s="75">
        <f>I257</f>
        <v>0</v>
      </c>
      <c r="J256" s="75">
        <f t="shared" si="28"/>
        <v>1539.8</v>
      </c>
    </row>
    <row r="257" spans="2:10" s="49" customFormat="1" ht="48.6" customHeight="1" x14ac:dyDescent="0.4">
      <c r="B257" s="50"/>
      <c r="C257" s="7"/>
      <c r="D257" s="21" t="s">
        <v>20</v>
      </c>
      <c r="E257" s="66" t="s">
        <v>331</v>
      </c>
      <c r="F257" s="66" t="s">
        <v>286</v>
      </c>
      <c r="G257" s="40"/>
      <c r="H257" s="75">
        <v>1539.8</v>
      </c>
      <c r="I257" s="75"/>
      <c r="J257" s="75">
        <f t="shared" si="28"/>
        <v>1539.8</v>
      </c>
    </row>
    <row r="258" spans="2:10" ht="73.95" customHeight="1" x14ac:dyDescent="0.4">
      <c r="B258" s="12"/>
      <c r="C258" s="7"/>
      <c r="D258" s="45" t="s">
        <v>314</v>
      </c>
      <c r="E258" s="66" t="s">
        <v>313</v>
      </c>
      <c r="F258" s="66"/>
      <c r="G258" s="40"/>
      <c r="H258" s="75">
        <f>H259+H261</f>
        <v>87</v>
      </c>
      <c r="I258" s="75">
        <f>I259+I261</f>
        <v>0</v>
      </c>
      <c r="J258" s="75">
        <f t="shared" si="28"/>
        <v>87</v>
      </c>
    </row>
    <row r="259" spans="2:10" ht="32.25" customHeight="1" x14ac:dyDescent="0.4">
      <c r="B259" s="12"/>
      <c r="C259" s="7"/>
      <c r="D259" s="45" t="s">
        <v>310</v>
      </c>
      <c r="E259" s="66" t="s">
        <v>311</v>
      </c>
      <c r="F259" s="66"/>
      <c r="G259" s="40"/>
      <c r="H259" s="75">
        <f>H260</f>
        <v>43.5</v>
      </c>
      <c r="I259" s="75">
        <f>I260</f>
        <v>0</v>
      </c>
      <c r="J259" s="75">
        <f t="shared" si="28"/>
        <v>43.5</v>
      </c>
    </row>
    <row r="260" spans="2:10" ht="45" customHeight="1" x14ac:dyDescent="0.4">
      <c r="B260" s="12"/>
      <c r="C260" s="7"/>
      <c r="D260" s="45" t="s">
        <v>14</v>
      </c>
      <c r="E260" s="66" t="s">
        <v>311</v>
      </c>
      <c r="F260" s="66" t="s">
        <v>285</v>
      </c>
      <c r="G260" s="40">
        <v>14</v>
      </c>
      <c r="H260" s="75">
        <v>43.5</v>
      </c>
      <c r="I260" s="75"/>
      <c r="J260" s="75">
        <f t="shared" si="28"/>
        <v>43.5</v>
      </c>
    </row>
    <row r="261" spans="2:10" ht="28.5" customHeight="1" x14ac:dyDescent="0.4">
      <c r="B261" s="12"/>
      <c r="C261" s="7"/>
      <c r="D261" s="45" t="s">
        <v>72</v>
      </c>
      <c r="E261" s="66" t="s">
        <v>309</v>
      </c>
      <c r="F261" s="66"/>
      <c r="G261" s="40"/>
      <c r="H261" s="75">
        <f>H262</f>
        <v>43.5</v>
      </c>
      <c r="I261" s="75">
        <f>I262</f>
        <v>0</v>
      </c>
      <c r="J261" s="75">
        <f t="shared" si="28"/>
        <v>43.5</v>
      </c>
    </row>
    <row r="262" spans="2:10" ht="42.75" customHeight="1" x14ac:dyDescent="0.4">
      <c r="B262" s="12"/>
      <c r="C262" s="7"/>
      <c r="D262" s="45" t="s">
        <v>14</v>
      </c>
      <c r="E262" s="66" t="s">
        <v>309</v>
      </c>
      <c r="F262" s="66" t="s">
        <v>285</v>
      </c>
      <c r="G262" s="40">
        <v>7</v>
      </c>
      <c r="H262" s="75">
        <v>43.5</v>
      </c>
      <c r="I262" s="75"/>
      <c r="J262" s="75">
        <f t="shared" si="28"/>
        <v>43.5</v>
      </c>
    </row>
    <row r="263" spans="2:10" ht="59.4" customHeight="1" x14ac:dyDescent="0.4">
      <c r="B263" s="12"/>
      <c r="C263" s="13">
        <v>11</v>
      </c>
      <c r="D263" s="9" t="s">
        <v>273</v>
      </c>
      <c r="E263" s="41" t="s">
        <v>102</v>
      </c>
      <c r="F263" s="41"/>
      <c r="G263" s="15"/>
      <c r="H263" s="74">
        <f>H264+H268+H273+H286+H290</f>
        <v>77589</v>
      </c>
      <c r="I263" s="74">
        <f>I264+I268+I273+I286+I290</f>
        <v>-52.9</v>
      </c>
      <c r="J263" s="74">
        <f t="shared" si="28"/>
        <v>77536.100000000006</v>
      </c>
    </row>
    <row r="264" spans="2:10" ht="21" x14ac:dyDescent="0.4">
      <c r="B264" s="12"/>
      <c r="C264" s="7"/>
      <c r="D264" s="39" t="s">
        <v>275</v>
      </c>
      <c r="E264" s="80" t="s">
        <v>103</v>
      </c>
      <c r="F264" s="80"/>
      <c r="G264" s="40"/>
      <c r="H264" s="75">
        <f>H265</f>
        <v>1889.5</v>
      </c>
      <c r="I264" s="75">
        <f>I265</f>
        <v>0</v>
      </c>
      <c r="J264" s="75">
        <f t="shared" si="28"/>
        <v>1889.5</v>
      </c>
    </row>
    <row r="265" spans="2:10" ht="21" x14ac:dyDescent="0.4">
      <c r="B265" s="12"/>
      <c r="C265" s="7"/>
      <c r="D265" s="39" t="s">
        <v>274</v>
      </c>
      <c r="E265" s="80" t="s">
        <v>104</v>
      </c>
      <c r="F265" s="80"/>
      <c r="G265" s="40"/>
      <c r="H265" s="75">
        <f>H266+H267</f>
        <v>1889.5</v>
      </c>
      <c r="I265" s="75">
        <f>I266+I267</f>
        <v>0</v>
      </c>
      <c r="J265" s="75">
        <f t="shared" si="28"/>
        <v>1889.5</v>
      </c>
    </row>
    <row r="266" spans="2:10" ht="103.2" customHeight="1" x14ac:dyDescent="0.4">
      <c r="B266" s="12"/>
      <c r="C266" s="7"/>
      <c r="D266" s="39" t="s">
        <v>74</v>
      </c>
      <c r="E266" s="80" t="s">
        <v>104</v>
      </c>
      <c r="F266" s="80">
        <v>100</v>
      </c>
      <c r="G266" s="40">
        <v>4</v>
      </c>
      <c r="H266" s="75">
        <v>1783.5</v>
      </c>
      <c r="I266" s="75"/>
      <c r="J266" s="75">
        <f t="shared" si="28"/>
        <v>1783.5</v>
      </c>
    </row>
    <row r="267" spans="2:10" ht="50.25" customHeight="1" x14ac:dyDescent="0.4">
      <c r="B267" s="12"/>
      <c r="C267" s="7"/>
      <c r="D267" s="39" t="s">
        <v>14</v>
      </c>
      <c r="E267" s="80" t="s">
        <v>104</v>
      </c>
      <c r="F267" s="80">
        <v>200</v>
      </c>
      <c r="G267" s="40">
        <v>4</v>
      </c>
      <c r="H267" s="75">
        <v>106</v>
      </c>
      <c r="I267" s="75"/>
      <c r="J267" s="75">
        <f t="shared" si="28"/>
        <v>106</v>
      </c>
    </row>
    <row r="268" spans="2:10" ht="66" customHeight="1" x14ac:dyDescent="0.4">
      <c r="B268" s="12"/>
      <c r="C268" s="7"/>
      <c r="D268" s="39" t="s">
        <v>276</v>
      </c>
      <c r="E268" s="80" t="s">
        <v>105</v>
      </c>
      <c r="F268" s="80"/>
      <c r="G268" s="40"/>
      <c r="H268" s="75">
        <f>H269+H271</f>
        <v>20624.600000000002</v>
      </c>
      <c r="I268" s="75">
        <f>I269+I271</f>
        <v>0</v>
      </c>
      <c r="J268" s="75">
        <f t="shared" si="28"/>
        <v>20624.600000000002</v>
      </c>
    </row>
    <row r="269" spans="2:10" ht="48.75" customHeight="1" x14ac:dyDescent="0.4">
      <c r="B269" s="12"/>
      <c r="C269" s="7"/>
      <c r="D269" s="39" t="s">
        <v>106</v>
      </c>
      <c r="E269" s="80" t="s">
        <v>107</v>
      </c>
      <c r="F269" s="80"/>
      <c r="G269" s="40"/>
      <c r="H269" s="75">
        <f>H270</f>
        <v>20481.2</v>
      </c>
      <c r="I269" s="75">
        <f>I270</f>
        <v>0</v>
      </c>
      <c r="J269" s="75">
        <f t="shared" si="28"/>
        <v>20481.2</v>
      </c>
    </row>
    <row r="270" spans="2:10" ht="42" x14ac:dyDescent="0.4">
      <c r="B270" s="12"/>
      <c r="C270" s="7"/>
      <c r="D270" s="39" t="s">
        <v>9</v>
      </c>
      <c r="E270" s="80" t="s">
        <v>107</v>
      </c>
      <c r="F270" s="80">
        <v>600</v>
      </c>
      <c r="G270" s="40">
        <v>3</v>
      </c>
      <c r="H270" s="75">
        <v>20481.2</v>
      </c>
      <c r="I270" s="75"/>
      <c r="J270" s="75">
        <f t="shared" si="28"/>
        <v>20481.2</v>
      </c>
    </row>
    <row r="271" spans="2:10" ht="160.19999999999999" customHeight="1" x14ac:dyDescent="0.4">
      <c r="B271" s="12"/>
      <c r="C271" s="7"/>
      <c r="D271" s="5" t="s">
        <v>10</v>
      </c>
      <c r="E271" s="80" t="s">
        <v>108</v>
      </c>
      <c r="F271" s="80"/>
      <c r="G271" s="40"/>
      <c r="H271" s="75">
        <f>H272</f>
        <v>143.4</v>
      </c>
      <c r="I271" s="75">
        <f>I272</f>
        <v>0</v>
      </c>
      <c r="J271" s="75">
        <f t="shared" si="28"/>
        <v>143.4</v>
      </c>
    </row>
    <row r="272" spans="2:10" ht="42" x14ac:dyDescent="0.4">
      <c r="B272" s="12"/>
      <c r="C272" s="7"/>
      <c r="D272" s="39" t="s">
        <v>9</v>
      </c>
      <c r="E272" s="80" t="s">
        <v>108</v>
      </c>
      <c r="F272" s="80">
        <v>600</v>
      </c>
      <c r="G272" s="40">
        <v>3</v>
      </c>
      <c r="H272" s="75">
        <v>143.4</v>
      </c>
      <c r="I272" s="75"/>
      <c r="J272" s="75">
        <f t="shared" si="28"/>
        <v>143.4</v>
      </c>
    </row>
    <row r="273" spans="2:10" ht="60.6" customHeight="1" x14ac:dyDescent="0.4">
      <c r="B273" s="12"/>
      <c r="C273" s="7"/>
      <c r="D273" s="39" t="s">
        <v>232</v>
      </c>
      <c r="E273" s="80" t="s">
        <v>109</v>
      </c>
      <c r="F273" s="80"/>
      <c r="G273" s="40"/>
      <c r="H273" s="75">
        <f>H274+H276+H278+H280+H282+H284</f>
        <v>23605.5</v>
      </c>
      <c r="I273" s="75">
        <f>I274+I276+I278+I280+I282+I284</f>
        <v>-52.9</v>
      </c>
      <c r="J273" s="75">
        <f t="shared" si="28"/>
        <v>23552.6</v>
      </c>
    </row>
    <row r="274" spans="2:10" ht="48.75" customHeight="1" x14ac:dyDescent="0.4">
      <c r="B274" s="12"/>
      <c r="C274" s="7"/>
      <c r="D274" s="39" t="s">
        <v>106</v>
      </c>
      <c r="E274" s="80" t="s">
        <v>110</v>
      </c>
      <c r="F274" s="80"/>
      <c r="G274" s="40"/>
      <c r="H274" s="75">
        <f>H275</f>
        <v>16917.5</v>
      </c>
      <c r="I274" s="75">
        <f>I275</f>
        <v>0</v>
      </c>
      <c r="J274" s="75">
        <f t="shared" si="28"/>
        <v>16917.5</v>
      </c>
    </row>
    <row r="275" spans="2:10" ht="51" customHeight="1" x14ac:dyDescent="0.4">
      <c r="B275" s="12"/>
      <c r="C275" s="7"/>
      <c r="D275" s="39" t="s">
        <v>9</v>
      </c>
      <c r="E275" s="80" t="s">
        <v>110</v>
      </c>
      <c r="F275" s="80">
        <v>600</v>
      </c>
      <c r="G275" s="40">
        <v>1</v>
      </c>
      <c r="H275" s="75">
        <v>16917.5</v>
      </c>
      <c r="I275" s="75"/>
      <c r="J275" s="75">
        <f t="shared" si="28"/>
        <v>16917.5</v>
      </c>
    </row>
    <row r="276" spans="2:10" s="49" customFormat="1" ht="21" x14ac:dyDescent="0.4">
      <c r="B276" s="50"/>
      <c r="C276" s="7"/>
      <c r="D276" s="21" t="s">
        <v>325</v>
      </c>
      <c r="E276" s="80" t="s">
        <v>326</v>
      </c>
      <c r="F276" s="80"/>
      <c r="G276" s="40"/>
      <c r="H276" s="75">
        <f>H277</f>
        <v>0</v>
      </c>
      <c r="I276" s="75">
        <f>I277</f>
        <v>0</v>
      </c>
      <c r="J276" s="75">
        <f t="shared" si="28"/>
        <v>0</v>
      </c>
    </row>
    <row r="277" spans="2:10" s="49" customFormat="1" ht="42" x14ac:dyDescent="0.4">
      <c r="B277" s="50"/>
      <c r="C277" s="7"/>
      <c r="D277" s="21" t="s">
        <v>20</v>
      </c>
      <c r="E277" s="80" t="s">
        <v>326</v>
      </c>
      <c r="F277" s="80">
        <v>600</v>
      </c>
      <c r="G277" s="40"/>
      <c r="H277" s="75"/>
      <c r="I277" s="75"/>
      <c r="J277" s="75">
        <f t="shared" si="28"/>
        <v>0</v>
      </c>
    </row>
    <row r="278" spans="2:10" s="49" customFormat="1" ht="30" customHeight="1" x14ac:dyDescent="0.4">
      <c r="B278" s="50"/>
      <c r="C278" s="7"/>
      <c r="D278" s="67" t="s">
        <v>504</v>
      </c>
      <c r="E278" s="66" t="s">
        <v>383</v>
      </c>
      <c r="F278" s="66"/>
      <c r="G278" s="40"/>
      <c r="H278" s="75">
        <f>H279</f>
        <v>242.4</v>
      </c>
      <c r="I278" s="75">
        <f>I279</f>
        <v>-46</v>
      </c>
      <c r="J278" s="75">
        <f t="shared" si="28"/>
        <v>196.4</v>
      </c>
    </row>
    <row r="279" spans="2:10" s="49" customFormat="1" ht="24.75" customHeight="1" x14ac:dyDescent="0.4">
      <c r="B279" s="50"/>
      <c r="C279" s="7"/>
      <c r="D279" s="21" t="s">
        <v>20</v>
      </c>
      <c r="E279" s="66" t="s">
        <v>383</v>
      </c>
      <c r="F279" s="66" t="s">
        <v>286</v>
      </c>
      <c r="G279" s="40"/>
      <c r="H279" s="75">
        <v>242.4</v>
      </c>
      <c r="I279" s="75">
        <v>-46</v>
      </c>
      <c r="J279" s="75">
        <f t="shared" si="28"/>
        <v>196.4</v>
      </c>
    </row>
    <row r="280" spans="2:10" s="49" customFormat="1" ht="35.25" customHeight="1" x14ac:dyDescent="0.4">
      <c r="B280" s="50"/>
      <c r="C280" s="7"/>
      <c r="D280" s="67" t="s">
        <v>505</v>
      </c>
      <c r="E280" s="66" t="s">
        <v>383</v>
      </c>
      <c r="F280" s="66"/>
      <c r="G280" s="40"/>
      <c r="H280" s="75">
        <f>H281</f>
        <v>36.299999999999997</v>
      </c>
      <c r="I280" s="75">
        <f>I281</f>
        <v>-6.9</v>
      </c>
      <c r="J280" s="75">
        <f t="shared" si="28"/>
        <v>29.4</v>
      </c>
    </row>
    <row r="281" spans="2:10" s="49" customFormat="1" ht="42.75" customHeight="1" x14ac:dyDescent="0.4">
      <c r="B281" s="50"/>
      <c r="C281" s="7"/>
      <c r="D281" s="21" t="s">
        <v>20</v>
      </c>
      <c r="E281" s="66" t="s">
        <v>383</v>
      </c>
      <c r="F281" s="66" t="s">
        <v>286</v>
      </c>
      <c r="G281" s="40"/>
      <c r="H281" s="75">
        <v>36.299999999999997</v>
      </c>
      <c r="I281" s="75">
        <v>-6.9</v>
      </c>
      <c r="J281" s="75">
        <f t="shared" si="28"/>
        <v>29.4</v>
      </c>
    </row>
    <row r="282" spans="2:10" s="49" customFormat="1" ht="42.75" customHeight="1" x14ac:dyDescent="0.4">
      <c r="B282" s="50"/>
      <c r="C282" s="7"/>
      <c r="D282" s="67" t="s">
        <v>460</v>
      </c>
      <c r="E282" s="65" t="s">
        <v>462</v>
      </c>
      <c r="F282" s="65"/>
      <c r="G282" s="40"/>
      <c r="H282" s="75">
        <f>H283</f>
        <v>6314.3</v>
      </c>
      <c r="I282" s="75">
        <f>I283</f>
        <v>0</v>
      </c>
      <c r="J282" s="75">
        <f t="shared" si="28"/>
        <v>6314.3</v>
      </c>
    </row>
    <row r="283" spans="2:10" s="49" customFormat="1" ht="42.75" customHeight="1" x14ac:dyDescent="0.4">
      <c r="B283" s="50"/>
      <c r="C283" s="7"/>
      <c r="D283" s="67" t="s">
        <v>20</v>
      </c>
      <c r="E283" s="65" t="s">
        <v>462</v>
      </c>
      <c r="F283" s="65" t="s">
        <v>286</v>
      </c>
      <c r="G283" s="40"/>
      <c r="H283" s="75">
        <v>6314.3</v>
      </c>
      <c r="I283" s="75"/>
      <c r="J283" s="75">
        <f t="shared" si="28"/>
        <v>6314.3</v>
      </c>
    </row>
    <row r="284" spans="2:10" s="49" customFormat="1" ht="42.75" customHeight="1" x14ac:dyDescent="0.4">
      <c r="B284" s="50"/>
      <c r="C284" s="7"/>
      <c r="D284" s="21" t="s">
        <v>461</v>
      </c>
      <c r="E284" s="66" t="s">
        <v>463</v>
      </c>
      <c r="F284" s="66"/>
      <c r="G284" s="40"/>
      <c r="H284" s="75">
        <f>H285</f>
        <v>95</v>
      </c>
      <c r="I284" s="75">
        <f>I285</f>
        <v>0</v>
      </c>
      <c r="J284" s="75">
        <f t="shared" si="28"/>
        <v>95</v>
      </c>
    </row>
    <row r="285" spans="2:10" s="49" customFormat="1" ht="42.75" customHeight="1" x14ac:dyDescent="0.4">
      <c r="B285" s="50"/>
      <c r="C285" s="7"/>
      <c r="D285" s="21" t="s">
        <v>20</v>
      </c>
      <c r="E285" s="66" t="s">
        <v>463</v>
      </c>
      <c r="F285" s="66" t="s">
        <v>286</v>
      </c>
      <c r="G285" s="40"/>
      <c r="H285" s="75">
        <v>95</v>
      </c>
      <c r="I285" s="75"/>
      <c r="J285" s="75">
        <f t="shared" si="28"/>
        <v>95</v>
      </c>
    </row>
    <row r="286" spans="2:10" ht="39" customHeight="1" x14ac:dyDescent="0.4">
      <c r="B286" s="12"/>
      <c r="C286" s="7"/>
      <c r="D286" s="39" t="s">
        <v>217</v>
      </c>
      <c r="E286" s="80" t="s">
        <v>111</v>
      </c>
      <c r="F286" s="80"/>
      <c r="G286" s="40"/>
      <c r="H286" s="75">
        <f>H287</f>
        <v>2436.5</v>
      </c>
      <c r="I286" s="75">
        <f>I287</f>
        <v>0</v>
      </c>
      <c r="J286" s="75">
        <f t="shared" si="28"/>
        <v>2436.5</v>
      </c>
    </row>
    <row r="287" spans="2:10" ht="42" x14ac:dyDescent="0.4">
      <c r="B287" s="12"/>
      <c r="C287" s="7"/>
      <c r="D287" s="39" t="s">
        <v>79</v>
      </c>
      <c r="E287" s="80" t="s">
        <v>112</v>
      </c>
      <c r="F287" s="80"/>
      <c r="G287" s="40"/>
      <c r="H287" s="75">
        <f>H288+H289</f>
        <v>2436.5</v>
      </c>
      <c r="I287" s="75">
        <f>I288+I289</f>
        <v>0</v>
      </c>
      <c r="J287" s="75">
        <f t="shared" si="28"/>
        <v>2436.5</v>
      </c>
    </row>
    <row r="288" spans="2:10" ht="108.6" customHeight="1" x14ac:dyDescent="0.4">
      <c r="B288" s="12"/>
      <c r="C288" s="7"/>
      <c r="D288" s="39" t="s">
        <v>74</v>
      </c>
      <c r="E288" s="80" t="s">
        <v>112</v>
      </c>
      <c r="F288" s="80">
        <v>100</v>
      </c>
      <c r="G288" s="40">
        <v>4</v>
      </c>
      <c r="H288" s="75">
        <v>2349.6999999999998</v>
      </c>
      <c r="I288" s="75"/>
      <c r="J288" s="75">
        <f t="shared" si="28"/>
        <v>2349.6999999999998</v>
      </c>
    </row>
    <row r="289" spans="2:10" ht="42" x14ac:dyDescent="0.4">
      <c r="B289" s="12"/>
      <c r="C289" s="7"/>
      <c r="D289" s="39" t="s">
        <v>14</v>
      </c>
      <c r="E289" s="80" t="s">
        <v>112</v>
      </c>
      <c r="F289" s="80">
        <v>200</v>
      </c>
      <c r="G289" s="40">
        <v>4</v>
      </c>
      <c r="H289" s="75">
        <v>86.8</v>
      </c>
      <c r="I289" s="75"/>
      <c r="J289" s="75">
        <f t="shared" si="28"/>
        <v>86.8</v>
      </c>
    </row>
    <row r="290" spans="2:10" ht="21" x14ac:dyDescent="0.4">
      <c r="B290" s="12"/>
      <c r="C290" s="7"/>
      <c r="D290" s="39" t="s">
        <v>231</v>
      </c>
      <c r="E290" s="80" t="s">
        <v>113</v>
      </c>
      <c r="F290" s="80"/>
      <c r="G290" s="40"/>
      <c r="H290" s="75">
        <f>H291</f>
        <v>29032.9</v>
      </c>
      <c r="I290" s="75">
        <f>I291</f>
        <v>0</v>
      </c>
      <c r="J290" s="75">
        <f t="shared" si="28"/>
        <v>29032.9</v>
      </c>
    </row>
    <row r="291" spans="2:10" ht="42" x14ac:dyDescent="0.4">
      <c r="B291" s="12"/>
      <c r="C291" s="7"/>
      <c r="D291" s="39" t="s">
        <v>106</v>
      </c>
      <c r="E291" s="80" t="s">
        <v>114</v>
      </c>
      <c r="F291" s="80"/>
      <c r="G291" s="40"/>
      <c r="H291" s="75">
        <f>H292</f>
        <v>29032.9</v>
      </c>
      <c r="I291" s="75">
        <f>I292</f>
        <v>0</v>
      </c>
      <c r="J291" s="75">
        <f t="shared" si="28"/>
        <v>29032.9</v>
      </c>
    </row>
    <row r="292" spans="2:10" s="17" customFormat="1" ht="42" x14ac:dyDescent="0.4">
      <c r="B292" s="32"/>
      <c r="C292" s="7"/>
      <c r="D292" s="39" t="s">
        <v>9</v>
      </c>
      <c r="E292" s="80" t="s">
        <v>114</v>
      </c>
      <c r="F292" s="80">
        <v>600</v>
      </c>
      <c r="G292" s="40">
        <v>1</v>
      </c>
      <c r="H292" s="75">
        <v>29032.9</v>
      </c>
      <c r="I292" s="75"/>
      <c r="J292" s="75">
        <f t="shared" si="28"/>
        <v>29032.9</v>
      </c>
    </row>
    <row r="293" spans="2:10" ht="85.95" customHeight="1" x14ac:dyDescent="0.4">
      <c r="B293" s="12"/>
      <c r="C293" s="13">
        <v>12</v>
      </c>
      <c r="D293" s="9" t="s">
        <v>218</v>
      </c>
      <c r="E293" s="41" t="s">
        <v>115</v>
      </c>
      <c r="F293" s="41"/>
      <c r="G293" s="9"/>
      <c r="H293" s="74">
        <f>H294+H298+H301</f>
        <v>38755.1</v>
      </c>
      <c r="I293" s="74">
        <f>I294+I298+I301</f>
        <v>423.7</v>
      </c>
      <c r="J293" s="74">
        <f t="shared" si="28"/>
        <v>39178.799999999996</v>
      </c>
    </row>
    <row r="294" spans="2:10" ht="73.5" customHeight="1" x14ac:dyDescent="0.4">
      <c r="B294" s="12"/>
      <c r="C294" s="7"/>
      <c r="D294" s="39" t="s">
        <v>213</v>
      </c>
      <c r="E294" s="80" t="s">
        <v>116</v>
      </c>
      <c r="F294" s="80"/>
      <c r="G294" s="39"/>
      <c r="H294" s="75">
        <f t="shared" ref="H294:I294" si="30">H295</f>
        <v>15851.599999999999</v>
      </c>
      <c r="I294" s="75">
        <f t="shared" si="30"/>
        <v>0</v>
      </c>
      <c r="J294" s="75">
        <f t="shared" si="28"/>
        <v>15851.599999999999</v>
      </c>
    </row>
    <row r="295" spans="2:10" ht="21" x14ac:dyDescent="0.4">
      <c r="B295" s="12"/>
      <c r="C295" s="7"/>
      <c r="D295" s="39" t="s">
        <v>53</v>
      </c>
      <c r="E295" s="80" t="s">
        <v>211</v>
      </c>
      <c r="F295" s="80"/>
      <c r="G295" s="39"/>
      <c r="H295" s="75">
        <f>H296+H297</f>
        <v>15851.599999999999</v>
      </c>
      <c r="I295" s="75">
        <f>I296+I297</f>
        <v>0</v>
      </c>
      <c r="J295" s="75">
        <f t="shared" si="28"/>
        <v>15851.599999999999</v>
      </c>
    </row>
    <row r="296" spans="2:10" ht="42" x14ac:dyDescent="0.4">
      <c r="B296" s="12"/>
      <c r="C296" s="7"/>
      <c r="D296" s="39" t="s">
        <v>14</v>
      </c>
      <c r="E296" s="80" t="s">
        <v>211</v>
      </c>
      <c r="F296" s="80">
        <v>200</v>
      </c>
      <c r="G296" s="39"/>
      <c r="H296" s="75">
        <v>7325.8</v>
      </c>
      <c r="I296" s="75"/>
      <c r="J296" s="75">
        <f t="shared" si="28"/>
        <v>7325.8</v>
      </c>
    </row>
    <row r="297" spans="2:10" s="49" customFormat="1" ht="21" x14ac:dyDescent="0.4">
      <c r="B297" s="50"/>
      <c r="C297" s="7"/>
      <c r="D297" s="67" t="s">
        <v>18</v>
      </c>
      <c r="E297" s="80" t="s">
        <v>211</v>
      </c>
      <c r="F297" s="80">
        <v>800</v>
      </c>
      <c r="G297" s="39"/>
      <c r="H297" s="75">
        <v>8525.7999999999993</v>
      </c>
      <c r="I297" s="75"/>
      <c r="J297" s="75">
        <f t="shared" si="28"/>
        <v>8525.7999999999993</v>
      </c>
    </row>
    <row r="298" spans="2:10" s="49" customFormat="1" ht="96" customHeight="1" x14ac:dyDescent="0.4">
      <c r="B298" s="50"/>
      <c r="C298" s="7"/>
      <c r="D298" s="87" t="s">
        <v>365</v>
      </c>
      <c r="E298" s="80" t="s">
        <v>355</v>
      </c>
      <c r="F298" s="80"/>
      <c r="G298" s="39"/>
      <c r="H298" s="75">
        <f t="shared" ref="H298:I299" si="31">H299</f>
        <v>166.5</v>
      </c>
      <c r="I298" s="75">
        <f t="shared" si="31"/>
        <v>0</v>
      </c>
      <c r="J298" s="75">
        <f t="shared" si="28"/>
        <v>166.5</v>
      </c>
    </row>
    <row r="299" spans="2:10" s="49" customFormat="1" ht="21" x14ac:dyDescent="0.4">
      <c r="B299" s="50"/>
      <c r="C299" s="7"/>
      <c r="D299" s="45" t="s">
        <v>53</v>
      </c>
      <c r="E299" s="80" t="s">
        <v>356</v>
      </c>
      <c r="F299" s="80"/>
      <c r="G299" s="39"/>
      <c r="H299" s="75">
        <f t="shared" si="31"/>
        <v>166.5</v>
      </c>
      <c r="I299" s="75">
        <f t="shared" si="31"/>
        <v>0</v>
      </c>
      <c r="J299" s="75">
        <f t="shared" si="28"/>
        <v>166.5</v>
      </c>
    </row>
    <row r="300" spans="2:10" s="49" customFormat="1" ht="42" x14ac:dyDescent="0.4">
      <c r="B300" s="50"/>
      <c r="C300" s="7"/>
      <c r="D300" s="45" t="s">
        <v>14</v>
      </c>
      <c r="E300" s="80" t="s">
        <v>356</v>
      </c>
      <c r="F300" s="80">
        <v>200</v>
      </c>
      <c r="G300" s="39"/>
      <c r="H300" s="75">
        <v>166.5</v>
      </c>
      <c r="I300" s="75"/>
      <c r="J300" s="75">
        <f t="shared" si="28"/>
        <v>166.5</v>
      </c>
    </row>
    <row r="301" spans="2:10" s="49" customFormat="1" ht="69.599999999999994" customHeight="1" x14ac:dyDescent="0.4">
      <c r="B301" s="50"/>
      <c r="C301" s="7"/>
      <c r="D301" s="45" t="s">
        <v>391</v>
      </c>
      <c r="E301" s="80" t="s">
        <v>393</v>
      </c>
      <c r="F301" s="80"/>
      <c r="G301" s="39"/>
      <c r="H301" s="75">
        <f>H302+H304</f>
        <v>22737</v>
      </c>
      <c r="I301" s="75">
        <f>I302+I304+I306</f>
        <v>423.7</v>
      </c>
      <c r="J301" s="75">
        <f t="shared" si="28"/>
        <v>23160.7</v>
      </c>
    </row>
    <row r="302" spans="2:10" s="49" customFormat="1" ht="63" x14ac:dyDescent="0.4">
      <c r="B302" s="50"/>
      <c r="C302" s="7"/>
      <c r="D302" s="45" t="s">
        <v>412</v>
      </c>
      <c r="E302" s="80" t="s">
        <v>392</v>
      </c>
      <c r="F302" s="80"/>
      <c r="G302" s="39"/>
      <c r="H302" s="75">
        <f>H303</f>
        <v>19135.7</v>
      </c>
      <c r="I302" s="75">
        <f>I303</f>
        <v>0</v>
      </c>
      <c r="J302" s="75">
        <f t="shared" si="28"/>
        <v>19135.7</v>
      </c>
    </row>
    <row r="303" spans="2:10" s="49" customFormat="1" ht="42" x14ac:dyDescent="0.4">
      <c r="B303" s="50"/>
      <c r="C303" s="7"/>
      <c r="D303" s="45" t="s">
        <v>52</v>
      </c>
      <c r="E303" s="80" t="s">
        <v>392</v>
      </c>
      <c r="F303" s="80">
        <v>400</v>
      </c>
      <c r="G303" s="39"/>
      <c r="H303" s="75">
        <v>19135.7</v>
      </c>
      <c r="I303" s="75"/>
      <c r="J303" s="75">
        <f t="shared" si="28"/>
        <v>19135.7</v>
      </c>
    </row>
    <row r="304" spans="2:10" s="49" customFormat="1" ht="63" x14ac:dyDescent="0.4">
      <c r="B304" s="50"/>
      <c r="C304" s="7"/>
      <c r="D304" s="45" t="s">
        <v>413</v>
      </c>
      <c r="E304" s="80" t="s">
        <v>392</v>
      </c>
      <c r="F304" s="80"/>
      <c r="G304" s="39"/>
      <c r="H304" s="75">
        <f>H305</f>
        <v>3601.3</v>
      </c>
      <c r="I304" s="75">
        <f>I305</f>
        <v>0</v>
      </c>
      <c r="J304" s="75">
        <f t="shared" si="28"/>
        <v>3601.3</v>
      </c>
    </row>
    <row r="305" spans="2:10" s="49" customFormat="1" ht="42" x14ac:dyDescent="0.4">
      <c r="B305" s="50"/>
      <c r="C305" s="7"/>
      <c r="D305" s="45" t="s">
        <v>52</v>
      </c>
      <c r="E305" s="80" t="s">
        <v>392</v>
      </c>
      <c r="F305" s="80">
        <v>400</v>
      </c>
      <c r="G305" s="39"/>
      <c r="H305" s="75">
        <v>3601.3</v>
      </c>
      <c r="I305" s="75"/>
      <c r="J305" s="75">
        <f t="shared" ref="J305:J376" si="32">H305+I305</f>
        <v>3601.3</v>
      </c>
    </row>
    <row r="306" spans="2:10" s="49" customFormat="1" ht="21" x14ac:dyDescent="0.4">
      <c r="B306" s="50"/>
      <c r="C306" s="7"/>
      <c r="D306" s="101" t="s">
        <v>53</v>
      </c>
      <c r="E306" s="66" t="s">
        <v>476</v>
      </c>
      <c r="F306" s="102"/>
      <c r="G306" s="39"/>
      <c r="H306" s="75">
        <f>H307</f>
        <v>0</v>
      </c>
      <c r="I306" s="75">
        <f>I307</f>
        <v>423.7</v>
      </c>
      <c r="J306" s="75">
        <f t="shared" si="32"/>
        <v>423.7</v>
      </c>
    </row>
    <row r="307" spans="2:10" s="49" customFormat="1" ht="38.4" x14ac:dyDescent="0.4">
      <c r="B307" s="50"/>
      <c r="C307" s="7"/>
      <c r="D307" s="101" t="s">
        <v>14</v>
      </c>
      <c r="E307" s="66" t="s">
        <v>476</v>
      </c>
      <c r="F307" s="102">
        <v>200</v>
      </c>
      <c r="G307" s="39"/>
      <c r="H307" s="75"/>
      <c r="I307" s="75">
        <v>423.7</v>
      </c>
      <c r="J307" s="75">
        <f t="shared" si="32"/>
        <v>423.7</v>
      </c>
    </row>
    <row r="308" spans="2:10" ht="87.75" customHeight="1" x14ac:dyDescent="0.4">
      <c r="B308" s="12"/>
      <c r="C308" s="13">
        <v>13</v>
      </c>
      <c r="D308" s="9" t="s">
        <v>117</v>
      </c>
      <c r="E308" s="41" t="s">
        <v>118</v>
      </c>
      <c r="F308" s="41"/>
      <c r="G308" s="9"/>
      <c r="H308" s="74">
        <f>H309</f>
        <v>6300</v>
      </c>
      <c r="I308" s="74">
        <f>I309</f>
        <v>0</v>
      </c>
      <c r="J308" s="74">
        <f t="shared" si="32"/>
        <v>6300</v>
      </c>
    </row>
    <row r="309" spans="2:10" ht="21" x14ac:dyDescent="0.4">
      <c r="B309" s="12"/>
      <c r="C309" s="7"/>
      <c r="D309" s="39" t="s">
        <v>120</v>
      </c>
      <c r="E309" s="80" t="s">
        <v>121</v>
      </c>
      <c r="F309" s="80"/>
      <c r="G309" s="39"/>
      <c r="H309" s="75">
        <f t="shared" ref="H309:I310" si="33">H310</f>
        <v>6300</v>
      </c>
      <c r="I309" s="75">
        <f t="shared" si="33"/>
        <v>0</v>
      </c>
      <c r="J309" s="75">
        <f t="shared" si="32"/>
        <v>6300</v>
      </c>
    </row>
    <row r="310" spans="2:10" s="49" customFormat="1" ht="21" x14ac:dyDescent="0.4">
      <c r="B310" s="50"/>
      <c r="C310" s="7"/>
      <c r="D310" s="39" t="s">
        <v>119</v>
      </c>
      <c r="E310" s="80" t="s">
        <v>122</v>
      </c>
      <c r="F310" s="80"/>
      <c r="G310" s="39"/>
      <c r="H310" s="75">
        <f t="shared" si="33"/>
        <v>6300</v>
      </c>
      <c r="I310" s="75">
        <f t="shared" si="33"/>
        <v>0</v>
      </c>
      <c r="J310" s="75">
        <f t="shared" si="32"/>
        <v>6300</v>
      </c>
    </row>
    <row r="311" spans="2:10" ht="42" x14ac:dyDescent="0.4">
      <c r="B311" s="12"/>
      <c r="C311" s="7"/>
      <c r="D311" s="39" t="s">
        <v>14</v>
      </c>
      <c r="E311" s="80" t="s">
        <v>122</v>
      </c>
      <c r="F311" s="80">
        <v>200</v>
      </c>
      <c r="G311" s="39"/>
      <c r="H311" s="75">
        <v>6300</v>
      </c>
      <c r="I311" s="75"/>
      <c r="J311" s="75">
        <f t="shared" si="32"/>
        <v>6300</v>
      </c>
    </row>
    <row r="312" spans="2:10" ht="40.799999999999997" x14ac:dyDescent="0.4">
      <c r="B312" s="12"/>
      <c r="C312" s="13">
        <v>14</v>
      </c>
      <c r="D312" s="9" t="s">
        <v>230</v>
      </c>
      <c r="E312" s="41" t="s">
        <v>123</v>
      </c>
      <c r="F312" s="41"/>
      <c r="G312" s="15"/>
      <c r="H312" s="74">
        <f>H313+H322</f>
        <v>108527</v>
      </c>
      <c r="I312" s="74">
        <f>I313+I322</f>
        <v>-4197.8000000000011</v>
      </c>
      <c r="J312" s="74">
        <f t="shared" si="32"/>
        <v>104329.2</v>
      </c>
    </row>
    <row r="313" spans="2:10" ht="66.75" customHeight="1" x14ac:dyDescent="0.4">
      <c r="B313" s="12"/>
      <c r="C313" s="7"/>
      <c r="D313" s="39" t="s">
        <v>229</v>
      </c>
      <c r="E313" s="80" t="s">
        <v>124</v>
      </c>
      <c r="F313" s="80"/>
      <c r="G313" s="40"/>
      <c r="H313" s="75">
        <f>H314+H316+H318</f>
        <v>47122.6</v>
      </c>
      <c r="I313" s="75">
        <f>I314+I316+I318+I320</f>
        <v>-4359.4000000000015</v>
      </c>
      <c r="J313" s="75">
        <f t="shared" si="32"/>
        <v>42763.199999999997</v>
      </c>
    </row>
    <row r="314" spans="2:10" ht="21" x14ac:dyDescent="0.4">
      <c r="B314" s="12"/>
      <c r="C314" s="7"/>
      <c r="D314" s="39" t="s">
        <v>315</v>
      </c>
      <c r="E314" s="80" t="s">
        <v>125</v>
      </c>
      <c r="F314" s="80"/>
      <c r="G314" s="40"/>
      <c r="H314" s="75">
        <f>H315</f>
        <v>161.69999999999999</v>
      </c>
      <c r="I314" s="75">
        <f>I315</f>
        <v>0</v>
      </c>
      <c r="J314" s="75">
        <f t="shared" si="32"/>
        <v>161.69999999999999</v>
      </c>
    </row>
    <row r="315" spans="2:10" ht="42" x14ac:dyDescent="0.4">
      <c r="B315" s="12"/>
      <c r="C315" s="7"/>
      <c r="D315" s="39" t="s">
        <v>14</v>
      </c>
      <c r="E315" s="80" t="s">
        <v>125</v>
      </c>
      <c r="F315" s="80">
        <v>200</v>
      </c>
      <c r="G315" s="40"/>
      <c r="H315" s="75">
        <v>161.69999999999999</v>
      </c>
      <c r="I315" s="75"/>
      <c r="J315" s="75">
        <f t="shared" si="32"/>
        <v>161.69999999999999</v>
      </c>
    </row>
    <row r="316" spans="2:10" ht="154.94999999999999" customHeight="1" x14ac:dyDescent="0.4">
      <c r="B316" s="12"/>
      <c r="C316" s="7"/>
      <c r="D316" s="16" t="s">
        <v>320</v>
      </c>
      <c r="E316" s="27" t="s">
        <v>291</v>
      </c>
      <c r="F316" s="28"/>
      <c r="G316" s="40"/>
      <c r="H316" s="75">
        <f>H317</f>
        <v>39952</v>
      </c>
      <c r="I316" s="75">
        <f>I317</f>
        <v>-39952</v>
      </c>
      <c r="J316" s="75">
        <f t="shared" si="32"/>
        <v>0</v>
      </c>
    </row>
    <row r="317" spans="2:10" ht="42" x14ac:dyDescent="0.4">
      <c r="B317" s="12"/>
      <c r="C317" s="7"/>
      <c r="D317" s="68" t="s">
        <v>52</v>
      </c>
      <c r="E317" s="28" t="s">
        <v>291</v>
      </c>
      <c r="F317" s="28" t="s">
        <v>292</v>
      </c>
      <c r="G317" s="40"/>
      <c r="H317" s="75">
        <v>39952</v>
      </c>
      <c r="I317" s="75">
        <v>-39952</v>
      </c>
      <c r="J317" s="75">
        <f t="shared" si="32"/>
        <v>0</v>
      </c>
    </row>
    <row r="318" spans="2:10" s="49" customFormat="1" ht="160.94999999999999" customHeight="1" x14ac:dyDescent="0.4">
      <c r="B318" s="50"/>
      <c r="C318" s="7"/>
      <c r="D318" s="16" t="s">
        <v>320</v>
      </c>
      <c r="E318" s="28" t="s">
        <v>387</v>
      </c>
      <c r="F318" s="28"/>
      <c r="G318" s="40"/>
      <c r="H318" s="75">
        <f>H319</f>
        <v>7008.9</v>
      </c>
      <c r="I318" s="75">
        <f>I319</f>
        <v>-7008.9</v>
      </c>
      <c r="J318" s="75">
        <f t="shared" si="32"/>
        <v>0</v>
      </c>
    </row>
    <row r="319" spans="2:10" s="49" customFormat="1" ht="42" x14ac:dyDescent="0.4">
      <c r="B319" s="50"/>
      <c r="C319" s="7"/>
      <c r="D319" s="68" t="s">
        <v>52</v>
      </c>
      <c r="E319" s="28" t="s">
        <v>387</v>
      </c>
      <c r="F319" s="28" t="s">
        <v>292</v>
      </c>
      <c r="G319" s="40"/>
      <c r="H319" s="75">
        <v>7008.9</v>
      </c>
      <c r="I319" s="75">
        <v>-7008.9</v>
      </c>
      <c r="J319" s="75">
        <f t="shared" si="32"/>
        <v>0</v>
      </c>
    </row>
    <row r="320" spans="2:10" s="49" customFormat="1" ht="134.4" x14ac:dyDescent="0.4">
      <c r="B320" s="50"/>
      <c r="C320" s="7"/>
      <c r="D320" s="106" t="s">
        <v>320</v>
      </c>
      <c r="E320" s="107" t="s">
        <v>495</v>
      </c>
      <c r="F320" s="107"/>
      <c r="G320" s="40"/>
      <c r="H320" s="75">
        <f>H321</f>
        <v>0</v>
      </c>
      <c r="I320" s="75">
        <f>I321</f>
        <v>42601.5</v>
      </c>
      <c r="J320" s="75">
        <f t="shared" ref="J320" si="34">H320+I320</f>
        <v>42601.5</v>
      </c>
    </row>
    <row r="321" spans="2:10" s="49" customFormat="1" ht="38.4" x14ac:dyDescent="0.4">
      <c r="B321" s="50"/>
      <c r="C321" s="7"/>
      <c r="D321" s="106" t="s">
        <v>52</v>
      </c>
      <c r="E321" s="107" t="s">
        <v>495</v>
      </c>
      <c r="F321" s="107" t="s">
        <v>292</v>
      </c>
      <c r="G321" s="40"/>
      <c r="H321" s="75"/>
      <c r="I321" s="75">
        <v>42601.5</v>
      </c>
      <c r="J321" s="75">
        <f t="shared" si="32"/>
        <v>42601.5</v>
      </c>
    </row>
    <row r="322" spans="2:10" ht="42" x14ac:dyDescent="0.4">
      <c r="B322" s="12"/>
      <c r="C322" s="7"/>
      <c r="D322" s="39" t="s">
        <v>219</v>
      </c>
      <c r="E322" s="80" t="s">
        <v>126</v>
      </c>
      <c r="F322" s="80"/>
      <c r="G322" s="40"/>
      <c r="H322" s="75">
        <f>H323+H326+H329+H331</f>
        <v>61404.399999999994</v>
      </c>
      <c r="I322" s="75">
        <f>I323+I326+I329+I331</f>
        <v>161.6</v>
      </c>
      <c r="J322" s="75">
        <f t="shared" si="32"/>
        <v>61565.999999999993</v>
      </c>
    </row>
    <row r="323" spans="2:10" ht="21" x14ac:dyDescent="0.4">
      <c r="B323" s="12"/>
      <c r="C323" s="7"/>
      <c r="D323" s="39" t="s">
        <v>49</v>
      </c>
      <c r="E323" s="80" t="s">
        <v>127</v>
      </c>
      <c r="F323" s="80"/>
      <c r="G323" s="40"/>
      <c r="H323" s="75">
        <f>H324+H325</f>
        <v>268</v>
      </c>
      <c r="I323" s="75">
        <f>I324+I325</f>
        <v>0</v>
      </c>
      <c r="J323" s="75">
        <f t="shared" si="32"/>
        <v>268</v>
      </c>
    </row>
    <row r="324" spans="2:10" ht="84" x14ac:dyDescent="0.4">
      <c r="B324" s="12"/>
      <c r="C324" s="7"/>
      <c r="D324" s="39" t="s">
        <v>74</v>
      </c>
      <c r="E324" s="80" t="s">
        <v>127</v>
      </c>
      <c r="F324" s="80">
        <v>100</v>
      </c>
      <c r="G324" s="40"/>
      <c r="H324" s="75">
        <v>70</v>
      </c>
      <c r="I324" s="75"/>
      <c r="J324" s="75">
        <f t="shared" si="32"/>
        <v>70</v>
      </c>
    </row>
    <row r="325" spans="2:10" ht="51" customHeight="1" x14ac:dyDescent="0.4">
      <c r="B325" s="12"/>
      <c r="C325" s="7"/>
      <c r="D325" s="39" t="s">
        <v>14</v>
      </c>
      <c r="E325" s="80" t="s">
        <v>127</v>
      </c>
      <c r="F325" s="80">
        <v>200</v>
      </c>
      <c r="G325" s="40">
        <v>7</v>
      </c>
      <c r="H325" s="75">
        <v>198</v>
      </c>
      <c r="I325" s="75"/>
      <c r="J325" s="75">
        <f t="shared" si="32"/>
        <v>198</v>
      </c>
    </row>
    <row r="326" spans="2:10" s="49" customFormat="1" ht="144" customHeight="1" x14ac:dyDescent="0.4">
      <c r="B326" s="50"/>
      <c r="C326" s="7"/>
      <c r="D326" s="39" t="s">
        <v>128</v>
      </c>
      <c r="E326" s="80" t="s">
        <v>338</v>
      </c>
      <c r="F326" s="80"/>
      <c r="G326" s="40"/>
      <c r="H326" s="75">
        <f>H327+H328</f>
        <v>32328.799999999999</v>
      </c>
      <c r="I326" s="75">
        <f>I327+I328</f>
        <v>161.6</v>
      </c>
      <c r="J326" s="75">
        <f t="shared" si="32"/>
        <v>32490.399999999998</v>
      </c>
    </row>
    <row r="327" spans="2:10" s="49" customFormat="1" ht="42.75" customHeight="1" x14ac:dyDescent="0.4">
      <c r="B327" s="50"/>
      <c r="C327" s="7"/>
      <c r="D327" s="39" t="s">
        <v>15</v>
      </c>
      <c r="E327" s="80" t="s">
        <v>338</v>
      </c>
      <c r="F327" s="80">
        <v>200</v>
      </c>
      <c r="G327" s="40"/>
      <c r="H327" s="75">
        <v>161.69999999999999</v>
      </c>
      <c r="I327" s="75">
        <v>0.9</v>
      </c>
      <c r="J327" s="75">
        <f t="shared" si="32"/>
        <v>162.6</v>
      </c>
    </row>
    <row r="328" spans="2:10" s="49" customFormat="1" ht="42.75" customHeight="1" x14ac:dyDescent="0.4">
      <c r="B328" s="50"/>
      <c r="C328" s="7"/>
      <c r="D328" s="39" t="s">
        <v>14</v>
      </c>
      <c r="E328" s="80" t="s">
        <v>338</v>
      </c>
      <c r="F328" s="80">
        <v>300</v>
      </c>
      <c r="G328" s="40"/>
      <c r="H328" s="75">
        <v>32167.1</v>
      </c>
      <c r="I328" s="75">
        <v>160.69999999999999</v>
      </c>
      <c r="J328" s="75">
        <f t="shared" si="32"/>
        <v>32327.8</v>
      </c>
    </row>
    <row r="329" spans="2:10" s="49" customFormat="1" ht="153.6" customHeight="1" x14ac:dyDescent="0.4">
      <c r="B329" s="50"/>
      <c r="C329" s="7"/>
      <c r="D329" s="39" t="s">
        <v>317</v>
      </c>
      <c r="E329" s="80" t="s">
        <v>339</v>
      </c>
      <c r="F329" s="80"/>
      <c r="G329" s="40"/>
      <c r="H329" s="75">
        <f>H330</f>
        <v>14.3</v>
      </c>
      <c r="I329" s="75">
        <f>I330</f>
        <v>0</v>
      </c>
      <c r="J329" s="75">
        <f t="shared" si="32"/>
        <v>14.3</v>
      </c>
    </row>
    <row r="330" spans="2:10" s="49" customFormat="1" ht="60" customHeight="1" x14ac:dyDescent="0.4">
      <c r="B330" s="50"/>
      <c r="C330" s="7"/>
      <c r="D330" s="39" t="s">
        <v>14</v>
      </c>
      <c r="E330" s="80" t="s">
        <v>339</v>
      </c>
      <c r="F330" s="80">
        <v>200</v>
      </c>
      <c r="G330" s="40"/>
      <c r="H330" s="75">
        <v>14.3</v>
      </c>
      <c r="I330" s="75"/>
      <c r="J330" s="75">
        <f t="shared" si="32"/>
        <v>14.3</v>
      </c>
    </row>
    <row r="331" spans="2:10" s="49" customFormat="1" ht="91.2" customHeight="1" x14ac:dyDescent="0.4">
      <c r="B331" s="50"/>
      <c r="C331" s="7"/>
      <c r="D331" s="39" t="s">
        <v>129</v>
      </c>
      <c r="E331" s="80" t="s">
        <v>340</v>
      </c>
      <c r="F331" s="80"/>
      <c r="G331" s="40"/>
      <c r="H331" s="75">
        <f>H332+H333</f>
        <v>28793.3</v>
      </c>
      <c r="I331" s="75">
        <f>I332+I333</f>
        <v>0</v>
      </c>
      <c r="J331" s="75">
        <f t="shared" si="32"/>
        <v>28793.3</v>
      </c>
    </row>
    <row r="332" spans="2:10" s="49" customFormat="1" ht="42.75" customHeight="1" x14ac:dyDescent="0.4">
      <c r="B332" s="50"/>
      <c r="C332" s="7"/>
      <c r="D332" s="39" t="s">
        <v>14</v>
      </c>
      <c r="E332" s="80" t="s">
        <v>340</v>
      </c>
      <c r="F332" s="80">
        <v>200</v>
      </c>
      <c r="G332" s="40"/>
      <c r="H332" s="75">
        <v>144</v>
      </c>
      <c r="I332" s="75"/>
      <c r="J332" s="75">
        <f t="shared" si="32"/>
        <v>144</v>
      </c>
    </row>
    <row r="333" spans="2:10" s="49" customFormat="1" ht="42.75" customHeight="1" x14ac:dyDescent="0.4">
      <c r="B333" s="50"/>
      <c r="C333" s="7"/>
      <c r="D333" s="39" t="s">
        <v>15</v>
      </c>
      <c r="E333" s="80" t="s">
        <v>340</v>
      </c>
      <c r="F333" s="80">
        <v>300</v>
      </c>
      <c r="G333" s="40"/>
      <c r="H333" s="75">
        <v>28649.3</v>
      </c>
      <c r="I333" s="75"/>
      <c r="J333" s="75">
        <f t="shared" si="32"/>
        <v>28649.3</v>
      </c>
    </row>
    <row r="334" spans="2:10" ht="81.599999999999994" customHeight="1" x14ac:dyDescent="0.4">
      <c r="B334" s="12"/>
      <c r="C334" s="13">
        <v>15</v>
      </c>
      <c r="D334" s="9" t="s">
        <v>277</v>
      </c>
      <c r="E334" s="41" t="s">
        <v>130</v>
      </c>
      <c r="F334" s="41"/>
      <c r="G334" s="15"/>
      <c r="H334" s="74">
        <f>H335+H338+H341+H344</f>
        <v>1919.2</v>
      </c>
      <c r="I334" s="74">
        <f>I335+I338+I341+I344</f>
        <v>0</v>
      </c>
      <c r="J334" s="74">
        <f t="shared" si="32"/>
        <v>1919.2</v>
      </c>
    </row>
    <row r="335" spans="2:10" ht="69" customHeight="1" x14ac:dyDescent="0.4">
      <c r="B335" s="12"/>
      <c r="C335" s="7"/>
      <c r="D335" s="39" t="s">
        <v>220</v>
      </c>
      <c r="E335" s="80" t="s">
        <v>131</v>
      </c>
      <c r="F335" s="80"/>
      <c r="G335" s="40"/>
      <c r="H335" s="75">
        <f t="shared" ref="H335:I345" si="35">H336</f>
        <v>1000</v>
      </c>
      <c r="I335" s="75">
        <f t="shared" si="35"/>
        <v>0</v>
      </c>
      <c r="J335" s="75">
        <f t="shared" si="32"/>
        <v>1000</v>
      </c>
    </row>
    <row r="336" spans="2:10" ht="46.5" customHeight="1" x14ac:dyDescent="0.4">
      <c r="B336" s="12"/>
      <c r="C336" s="7"/>
      <c r="D336" s="39" t="s">
        <v>132</v>
      </c>
      <c r="E336" s="80" t="s">
        <v>133</v>
      </c>
      <c r="F336" s="80"/>
      <c r="G336" s="40"/>
      <c r="H336" s="75">
        <f t="shared" si="35"/>
        <v>1000</v>
      </c>
      <c r="I336" s="75">
        <f t="shared" si="35"/>
        <v>0</v>
      </c>
      <c r="J336" s="75">
        <f t="shared" si="32"/>
        <v>1000</v>
      </c>
    </row>
    <row r="337" spans="2:10" ht="42" x14ac:dyDescent="0.4">
      <c r="B337" s="12"/>
      <c r="C337" s="7"/>
      <c r="D337" s="39" t="s">
        <v>14</v>
      </c>
      <c r="E337" s="80" t="s">
        <v>133</v>
      </c>
      <c r="F337" s="80">
        <v>200</v>
      </c>
      <c r="G337" s="40">
        <v>4</v>
      </c>
      <c r="H337" s="75">
        <v>1000</v>
      </c>
      <c r="I337" s="75"/>
      <c r="J337" s="75">
        <f t="shared" si="32"/>
        <v>1000</v>
      </c>
    </row>
    <row r="338" spans="2:10" s="49" customFormat="1" ht="42" x14ac:dyDescent="0.4">
      <c r="B338" s="50"/>
      <c r="C338" s="7"/>
      <c r="D338" s="21" t="s">
        <v>374</v>
      </c>
      <c r="E338" s="66" t="s">
        <v>370</v>
      </c>
      <c r="F338" s="66"/>
      <c r="G338" s="40"/>
      <c r="H338" s="75">
        <f t="shared" si="35"/>
        <v>299.2</v>
      </c>
      <c r="I338" s="75">
        <f t="shared" si="35"/>
        <v>0</v>
      </c>
      <c r="J338" s="75">
        <f t="shared" si="32"/>
        <v>299.2</v>
      </c>
    </row>
    <row r="339" spans="2:10" s="49" customFormat="1" ht="21" x14ac:dyDescent="0.4">
      <c r="B339" s="50"/>
      <c r="C339" s="7"/>
      <c r="D339" s="21" t="s">
        <v>132</v>
      </c>
      <c r="E339" s="66" t="s">
        <v>371</v>
      </c>
      <c r="F339" s="66"/>
      <c r="G339" s="40"/>
      <c r="H339" s="75">
        <f t="shared" si="35"/>
        <v>299.2</v>
      </c>
      <c r="I339" s="75">
        <f t="shared" si="35"/>
        <v>0</v>
      </c>
      <c r="J339" s="75">
        <f t="shared" si="32"/>
        <v>299.2</v>
      </c>
    </row>
    <row r="340" spans="2:10" s="49" customFormat="1" ht="42" x14ac:dyDescent="0.4">
      <c r="B340" s="50"/>
      <c r="C340" s="7"/>
      <c r="D340" s="45" t="s">
        <v>14</v>
      </c>
      <c r="E340" s="66" t="s">
        <v>371</v>
      </c>
      <c r="F340" s="66" t="s">
        <v>285</v>
      </c>
      <c r="G340" s="40"/>
      <c r="H340" s="75">
        <v>299.2</v>
      </c>
      <c r="I340" s="75"/>
      <c r="J340" s="75">
        <f t="shared" si="32"/>
        <v>299.2</v>
      </c>
    </row>
    <row r="341" spans="2:10" s="49" customFormat="1" ht="42" x14ac:dyDescent="0.4">
      <c r="B341" s="50"/>
      <c r="C341" s="7"/>
      <c r="D341" s="45" t="s">
        <v>375</v>
      </c>
      <c r="E341" s="66" t="s">
        <v>372</v>
      </c>
      <c r="F341" s="66"/>
      <c r="G341" s="40"/>
      <c r="H341" s="75">
        <f t="shared" si="35"/>
        <v>120</v>
      </c>
      <c r="I341" s="75">
        <f t="shared" si="35"/>
        <v>0</v>
      </c>
      <c r="J341" s="75">
        <f t="shared" si="32"/>
        <v>120</v>
      </c>
    </row>
    <row r="342" spans="2:10" s="49" customFormat="1" ht="21" x14ac:dyDescent="0.4">
      <c r="B342" s="50"/>
      <c r="C342" s="7"/>
      <c r="D342" s="21" t="s">
        <v>132</v>
      </c>
      <c r="E342" s="66" t="s">
        <v>373</v>
      </c>
      <c r="F342" s="66"/>
      <c r="G342" s="40"/>
      <c r="H342" s="75">
        <f t="shared" si="35"/>
        <v>120</v>
      </c>
      <c r="I342" s="75">
        <f t="shared" si="35"/>
        <v>0</v>
      </c>
      <c r="J342" s="75">
        <f t="shared" si="32"/>
        <v>120</v>
      </c>
    </row>
    <row r="343" spans="2:10" s="49" customFormat="1" ht="42" x14ac:dyDescent="0.4">
      <c r="B343" s="50"/>
      <c r="C343" s="7"/>
      <c r="D343" s="45" t="s">
        <v>14</v>
      </c>
      <c r="E343" s="66" t="s">
        <v>373</v>
      </c>
      <c r="F343" s="66" t="s">
        <v>285</v>
      </c>
      <c r="G343" s="40"/>
      <c r="H343" s="75">
        <v>120</v>
      </c>
      <c r="I343" s="75"/>
      <c r="J343" s="75">
        <f t="shared" si="32"/>
        <v>120</v>
      </c>
    </row>
    <row r="344" spans="2:10" s="49" customFormat="1" ht="42" x14ac:dyDescent="0.4">
      <c r="B344" s="50"/>
      <c r="C344" s="7"/>
      <c r="D344" s="45" t="s">
        <v>378</v>
      </c>
      <c r="E344" s="66" t="s">
        <v>376</v>
      </c>
      <c r="F344" s="66"/>
      <c r="G344" s="40"/>
      <c r="H344" s="75">
        <f t="shared" si="35"/>
        <v>500</v>
      </c>
      <c r="I344" s="75">
        <f t="shared" si="35"/>
        <v>0</v>
      </c>
      <c r="J344" s="75">
        <f t="shared" si="32"/>
        <v>500</v>
      </c>
    </row>
    <row r="345" spans="2:10" s="49" customFormat="1" ht="21" x14ac:dyDescent="0.4">
      <c r="B345" s="50"/>
      <c r="C345" s="7"/>
      <c r="D345" s="21" t="s">
        <v>132</v>
      </c>
      <c r="E345" s="66" t="s">
        <v>377</v>
      </c>
      <c r="F345" s="66"/>
      <c r="G345" s="40"/>
      <c r="H345" s="75">
        <f t="shared" si="35"/>
        <v>500</v>
      </c>
      <c r="I345" s="75">
        <f t="shared" si="35"/>
        <v>0</v>
      </c>
      <c r="J345" s="75">
        <f t="shared" si="32"/>
        <v>500</v>
      </c>
    </row>
    <row r="346" spans="2:10" s="49" customFormat="1" ht="42" x14ac:dyDescent="0.4">
      <c r="B346" s="50"/>
      <c r="C346" s="7"/>
      <c r="D346" s="45" t="s">
        <v>14</v>
      </c>
      <c r="E346" s="66" t="s">
        <v>377</v>
      </c>
      <c r="F346" s="66" t="s">
        <v>285</v>
      </c>
      <c r="G346" s="40"/>
      <c r="H346" s="75">
        <v>500</v>
      </c>
      <c r="I346" s="75"/>
      <c r="J346" s="75">
        <f t="shared" si="32"/>
        <v>500</v>
      </c>
    </row>
    <row r="347" spans="2:10" ht="92.4" customHeight="1" x14ac:dyDescent="0.4">
      <c r="B347" s="12"/>
      <c r="C347" s="13">
        <v>16</v>
      </c>
      <c r="D347" s="9" t="s">
        <v>222</v>
      </c>
      <c r="E347" s="41" t="s">
        <v>134</v>
      </c>
      <c r="F347" s="41"/>
      <c r="G347" s="15"/>
      <c r="H347" s="74">
        <f>H348+H351+H354</f>
        <v>19096.000000000004</v>
      </c>
      <c r="I347" s="74">
        <f>I348+I351+I354</f>
        <v>-13.4</v>
      </c>
      <c r="J347" s="74">
        <f t="shared" si="32"/>
        <v>19082.600000000002</v>
      </c>
    </row>
    <row r="348" spans="2:10" ht="75.599999999999994" customHeight="1" x14ac:dyDescent="0.4">
      <c r="B348" s="12"/>
      <c r="C348" s="7"/>
      <c r="D348" s="39" t="s">
        <v>221</v>
      </c>
      <c r="E348" s="80" t="s">
        <v>135</v>
      </c>
      <c r="F348" s="80"/>
      <c r="G348" s="40"/>
      <c r="H348" s="75">
        <f t="shared" ref="H348:I349" si="36">H349</f>
        <v>17654.400000000001</v>
      </c>
      <c r="I348" s="75">
        <f t="shared" si="36"/>
        <v>-13.4</v>
      </c>
      <c r="J348" s="75">
        <f t="shared" si="32"/>
        <v>17641</v>
      </c>
    </row>
    <row r="349" spans="2:10" ht="84" customHeight="1" x14ac:dyDescent="0.4">
      <c r="B349" s="12"/>
      <c r="C349" s="7"/>
      <c r="D349" s="39" t="s">
        <v>299</v>
      </c>
      <c r="E349" s="80" t="s">
        <v>298</v>
      </c>
      <c r="F349" s="80"/>
      <c r="G349" s="40"/>
      <c r="H349" s="75">
        <f t="shared" si="36"/>
        <v>17654.400000000001</v>
      </c>
      <c r="I349" s="75">
        <f t="shared" si="36"/>
        <v>-13.4</v>
      </c>
      <c r="J349" s="75">
        <f t="shared" si="32"/>
        <v>17641</v>
      </c>
    </row>
    <row r="350" spans="2:10" ht="21" x14ac:dyDescent="0.4">
      <c r="B350" s="12"/>
      <c r="C350" s="7"/>
      <c r="D350" s="39" t="s">
        <v>18</v>
      </c>
      <c r="E350" s="80" t="s">
        <v>298</v>
      </c>
      <c r="F350" s="80">
        <v>800</v>
      </c>
      <c r="G350" s="40">
        <v>5</v>
      </c>
      <c r="H350" s="75">
        <v>17654.400000000001</v>
      </c>
      <c r="I350" s="75">
        <v>-13.4</v>
      </c>
      <c r="J350" s="75">
        <f t="shared" si="32"/>
        <v>17641</v>
      </c>
    </row>
    <row r="351" spans="2:10" ht="94.5" customHeight="1" x14ac:dyDescent="0.4">
      <c r="B351" s="12"/>
      <c r="C351" s="7"/>
      <c r="D351" s="39" t="s">
        <v>301</v>
      </c>
      <c r="E351" s="80" t="s">
        <v>136</v>
      </c>
      <c r="F351" s="80"/>
      <c r="G351" s="40"/>
      <c r="H351" s="75">
        <f t="shared" ref="H351:I352" si="37">H352</f>
        <v>923.7</v>
      </c>
      <c r="I351" s="75">
        <f t="shared" si="37"/>
        <v>0</v>
      </c>
      <c r="J351" s="75">
        <f t="shared" si="32"/>
        <v>923.7</v>
      </c>
    </row>
    <row r="352" spans="2:10" ht="139.19999999999999" customHeight="1" x14ac:dyDescent="0.4">
      <c r="B352" s="12"/>
      <c r="C352" s="7"/>
      <c r="D352" s="21" t="s">
        <v>300</v>
      </c>
      <c r="E352" s="80" t="s">
        <v>137</v>
      </c>
      <c r="F352" s="80"/>
      <c r="G352" s="40"/>
      <c r="H352" s="75">
        <f t="shared" si="37"/>
        <v>923.7</v>
      </c>
      <c r="I352" s="75">
        <f t="shared" si="37"/>
        <v>0</v>
      </c>
      <c r="J352" s="75">
        <f t="shared" si="32"/>
        <v>923.7</v>
      </c>
    </row>
    <row r="353" spans="2:10" ht="50.25" customHeight="1" x14ac:dyDescent="0.4">
      <c r="B353" s="12"/>
      <c r="C353" s="7"/>
      <c r="D353" s="39" t="s">
        <v>14</v>
      </c>
      <c r="E353" s="80" t="s">
        <v>137</v>
      </c>
      <c r="F353" s="80">
        <v>200</v>
      </c>
      <c r="G353" s="40">
        <v>5</v>
      </c>
      <c r="H353" s="75">
        <v>923.7</v>
      </c>
      <c r="I353" s="75"/>
      <c r="J353" s="75">
        <f t="shared" si="32"/>
        <v>923.7</v>
      </c>
    </row>
    <row r="354" spans="2:10" ht="60" customHeight="1" x14ac:dyDescent="0.4">
      <c r="B354" s="12"/>
      <c r="C354" s="7"/>
      <c r="D354" s="29" t="s">
        <v>295</v>
      </c>
      <c r="E354" s="80" t="s">
        <v>293</v>
      </c>
      <c r="F354" s="80"/>
      <c r="G354" s="40"/>
      <c r="H354" s="75">
        <f>H355</f>
        <v>517.9</v>
      </c>
      <c r="I354" s="75">
        <f>I355</f>
        <v>0</v>
      </c>
      <c r="J354" s="75">
        <f t="shared" si="32"/>
        <v>517.9</v>
      </c>
    </row>
    <row r="355" spans="2:10" ht="48.75" customHeight="1" x14ac:dyDescent="0.4">
      <c r="B355" s="12"/>
      <c r="C355" s="7"/>
      <c r="D355" s="29" t="s">
        <v>296</v>
      </c>
      <c r="E355" s="80" t="s">
        <v>294</v>
      </c>
      <c r="F355" s="80"/>
      <c r="G355" s="40"/>
      <c r="H355" s="75">
        <f>H356</f>
        <v>517.9</v>
      </c>
      <c r="I355" s="75">
        <f>I356</f>
        <v>0</v>
      </c>
      <c r="J355" s="75">
        <f t="shared" si="32"/>
        <v>517.9</v>
      </c>
    </row>
    <row r="356" spans="2:10" ht="39.75" customHeight="1" x14ac:dyDescent="0.4">
      <c r="B356" s="12"/>
      <c r="C356" s="7"/>
      <c r="D356" s="29" t="s">
        <v>15</v>
      </c>
      <c r="E356" s="80" t="s">
        <v>294</v>
      </c>
      <c r="F356" s="80">
        <v>300</v>
      </c>
      <c r="G356" s="40"/>
      <c r="H356" s="75">
        <v>517.9</v>
      </c>
      <c r="I356" s="75"/>
      <c r="J356" s="75">
        <f t="shared" si="32"/>
        <v>517.9</v>
      </c>
    </row>
    <row r="357" spans="2:10" ht="61.95" customHeight="1" x14ac:dyDescent="0.4">
      <c r="B357" s="12"/>
      <c r="C357" s="13">
        <v>17</v>
      </c>
      <c r="D357" s="9" t="s">
        <v>223</v>
      </c>
      <c r="E357" s="41" t="s">
        <v>138</v>
      </c>
      <c r="F357" s="41"/>
      <c r="G357" s="9"/>
      <c r="H357" s="74">
        <f>H358+H370+H374+H377</f>
        <v>9744.5</v>
      </c>
      <c r="I357" s="74">
        <f>I358+I370+I374+I377</f>
        <v>9.9999999999909051E-2</v>
      </c>
      <c r="J357" s="74">
        <f t="shared" si="32"/>
        <v>9744.6</v>
      </c>
    </row>
    <row r="358" spans="2:10" ht="98.4" customHeight="1" x14ac:dyDescent="0.4">
      <c r="B358" s="12"/>
      <c r="C358" s="7"/>
      <c r="D358" s="39" t="s">
        <v>228</v>
      </c>
      <c r="E358" s="80" t="s">
        <v>139</v>
      </c>
      <c r="F358" s="80"/>
      <c r="G358" s="39"/>
      <c r="H358" s="75">
        <f>H359+H365</f>
        <v>2916.3</v>
      </c>
      <c r="I358" s="75">
        <f>I359+I361+I363+I365</f>
        <v>9.9999999999909051E-2</v>
      </c>
      <c r="J358" s="75">
        <f t="shared" si="32"/>
        <v>2916.4</v>
      </c>
    </row>
    <row r="359" spans="2:10" ht="103.5" customHeight="1" x14ac:dyDescent="0.4">
      <c r="B359" s="12"/>
      <c r="C359" s="7"/>
      <c r="D359" s="39" t="s">
        <v>140</v>
      </c>
      <c r="E359" s="80" t="s">
        <v>141</v>
      </c>
      <c r="F359" s="80"/>
      <c r="G359" s="39"/>
      <c r="H359" s="75">
        <f t="shared" ref="H359:I363" si="38">H360</f>
        <v>758.9</v>
      </c>
      <c r="I359" s="75">
        <f t="shared" si="38"/>
        <v>0</v>
      </c>
      <c r="J359" s="75">
        <f t="shared" si="32"/>
        <v>758.9</v>
      </c>
    </row>
    <row r="360" spans="2:10" ht="42" x14ac:dyDescent="0.4">
      <c r="B360" s="12"/>
      <c r="C360" s="7"/>
      <c r="D360" s="39" t="s">
        <v>14</v>
      </c>
      <c r="E360" s="80" t="s">
        <v>141</v>
      </c>
      <c r="F360" s="80">
        <v>200</v>
      </c>
      <c r="G360" s="39">
        <v>13</v>
      </c>
      <c r="H360" s="75">
        <v>758.9</v>
      </c>
      <c r="I360" s="75"/>
      <c r="J360" s="75">
        <f t="shared" si="32"/>
        <v>758.9</v>
      </c>
    </row>
    <row r="361" spans="2:10" s="49" customFormat="1" ht="21" x14ac:dyDescent="0.4">
      <c r="B361" s="50"/>
      <c r="C361" s="7"/>
      <c r="D361" s="104" t="s">
        <v>496</v>
      </c>
      <c r="E361" s="105" t="s">
        <v>497</v>
      </c>
      <c r="F361" s="107"/>
      <c r="G361" s="39"/>
      <c r="H361" s="75">
        <f t="shared" si="38"/>
        <v>0</v>
      </c>
      <c r="I361" s="75">
        <f t="shared" si="38"/>
        <v>1877</v>
      </c>
      <c r="J361" s="75">
        <f t="shared" ref="J361" si="39">H361+I361</f>
        <v>1877</v>
      </c>
    </row>
    <row r="362" spans="2:10" s="49" customFormat="1" ht="38.4" x14ac:dyDescent="0.4">
      <c r="B362" s="50"/>
      <c r="C362" s="7"/>
      <c r="D362" s="106" t="s">
        <v>14</v>
      </c>
      <c r="E362" s="105" t="s">
        <v>497</v>
      </c>
      <c r="F362" s="107" t="s">
        <v>285</v>
      </c>
      <c r="G362" s="39"/>
      <c r="H362" s="75"/>
      <c r="I362" s="75">
        <v>1877</v>
      </c>
      <c r="J362" s="75">
        <f t="shared" si="32"/>
        <v>1877</v>
      </c>
    </row>
    <row r="363" spans="2:10" s="49" customFormat="1" ht="21" x14ac:dyDescent="0.4">
      <c r="B363" s="50"/>
      <c r="C363" s="7"/>
      <c r="D363" s="104" t="s">
        <v>439</v>
      </c>
      <c r="E363" s="105" t="s">
        <v>497</v>
      </c>
      <c r="F363" s="107"/>
      <c r="G363" s="39"/>
      <c r="H363" s="75">
        <f t="shared" si="38"/>
        <v>0</v>
      </c>
      <c r="I363" s="75">
        <f t="shared" si="38"/>
        <v>280.5</v>
      </c>
      <c r="J363" s="75">
        <f t="shared" ref="J363" si="40">H363+I363</f>
        <v>280.5</v>
      </c>
    </row>
    <row r="364" spans="2:10" s="49" customFormat="1" ht="38.4" x14ac:dyDescent="0.4">
      <c r="B364" s="50"/>
      <c r="C364" s="7"/>
      <c r="D364" s="106" t="s">
        <v>14</v>
      </c>
      <c r="E364" s="105" t="s">
        <v>497</v>
      </c>
      <c r="F364" s="107" t="s">
        <v>285</v>
      </c>
      <c r="G364" s="39"/>
      <c r="H364" s="75"/>
      <c r="I364" s="75">
        <v>280.5</v>
      </c>
      <c r="J364" s="75">
        <f t="shared" si="32"/>
        <v>280.5</v>
      </c>
    </row>
    <row r="365" spans="2:10" s="49" customFormat="1" ht="42" x14ac:dyDescent="0.4">
      <c r="B365" s="50"/>
      <c r="C365" s="7"/>
      <c r="D365" s="16" t="s">
        <v>437</v>
      </c>
      <c r="E365" s="66" t="s">
        <v>440</v>
      </c>
      <c r="F365" s="65"/>
      <c r="G365" s="39"/>
      <c r="H365" s="75">
        <f>H366+H368</f>
        <v>2157.4</v>
      </c>
      <c r="I365" s="75">
        <f>I366+I368</f>
        <v>-2157.4</v>
      </c>
      <c r="J365" s="75">
        <f t="shared" si="32"/>
        <v>0</v>
      </c>
    </row>
    <row r="366" spans="2:10" s="49" customFormat="1" ht="21" x14ac:dyDescent="0.4">
      <c r="B366" s="50"/>
      <c r="C366" s="7"/>
      <c r="D366" s="16" t="s">
        <v>438</v>
      </c>
      <c r="E366" s="66" t="s">
        <v>441</v>
      </c>
      <c r="F366" s="65"/>
      <c r="G366" s="39"/>
      <c r="H366" s="75">
        <f t="shared" ref="H366:I366" si="41">H367</f>
        <v>2022.1</v>
      </c>
      <c r="I366" s="75">
        <f t="shared" si="41"/>
        <v>-2022.1</v>
      </c>
      <c r="J366" s="75">
        <f t="shared" si="32"/>
        <v>0</v>
      </c>
    </row>
    <row r="367" spans="2:10" s="49" customFormat="1" ht="42" x14ac:dyDescent="0.4">
      <c r="B367" s="50"/>
      <c r="C367" s="7"/>
      <c r="D367" s="16" t="s">
        <v>14</v>
      </c>
      <c r="E367" s="66" t="s">
        <v>441</v>
      </c>
      <c r="F367" s="65" t="s">
        <v>285</v>
      </c>
      <c r="G367" s="39"/>
      <c r="H367" s="75">
        <v>2022.1</v>
      </c>
      <c r="I367" s="75">
        <v>-2022.1</v>
      </c>
      <c r="J367" s="75">
        <f t="shared" si="32"/>
        <v>0</v>
      </c>
    </row>
    <row r="368" spans="2:10" s="49" customFormat="1" ht="21" x14ac:dyDescent="0.4">
      <c r="B368" s="50"/>
      <c r="C368" s="7"/>
      <c r="D368" s="16" t="s">
        <v>439</v>
      </c>
      <c r="E368" s="66" t="s">
        <v>441</v>
      </c>
      <c r="F368" s="65"/>
      <c r="G368" s="39"/>
      <c r="H368" s="75">
        <f t="shared" ref="H368:I368" si="42">H369</f>
        <v>135.30000000000001</v>
      </c>
      <c r="I368" s="75">
        <f t="shared" si="42"/>
        <v>-135.30000000000001</v>
      </c>
      <c r="J368" s="75">
        <f t="shared" si="32"/>
        <v>0</v>
      </c>
    </row>
    <row r="369" spans="2:10" s="49" customFormat="1" ht="42" x14ac:dyDescent="0.4">
      <c r="B369" s="50"/>
      <c r="C369" s="7"/>
      <c r="D369" s="16" t="s">
        <v>14</v>
      </c>
      <c r="E369" s="66" t="s">
        <v>441</v>
      </c>
      <c r="F369" s="65" t="s">
        <v>285</v>
      </c>
      <c r="G369" s="39"/>
      <c r="H369" s="75">
        <v>135.30000000000001</v>
      </c>
      <c r="I369" s="75">
        <v>-135.30000000000001</v>
      </c>
      <c r="J369" s="75">
        <f t="shared" si="32"/>
        <v>0</v>
      </c>
    </row>
    <row r="370" spans="2:10" ht="42" x14ac:dyDescent="0.4">
      <c r="B370" s="12"/>
      <c r="C370" s="7"/>
      <c r="D370" s="39" t="s">
        <v>227</v>
      </c>
      <c r="E370" s="80" t="s">
        <v>142</v>
      </c>
      <c r="F370" s="80"/>
      <c r="G370" s="39"/>
      <c r="H370" s="75">
        <f>H371</f>
        <v>244.2</v>
      </c>
      <c r="I370" s="75">
        <f>I371</f>
        <v>0</v>
      </c>
      <c r="J370" s="75">
        <f t="shared" si="32"/>
        <v>244.2</v>
      </c>
    </row>
    <row r="371" spans="2:10" ht="105.75" customHeight="1" x14ac:dyDescent="0.4">
      <c r="B371" s="12"/>
      <c r="C371" s="7"/>
      <c r="D371" s="39" t="s">
        <v>143</v>
      </c>
      <c r="E371" s="80" t="s">
        <v>144</v>
      </c>
      <c r="F371" s="80"/>
      <c r="G371" s="39"/>
      <c r="H371" s="75">
        <f>H372+H373</f>
        <v>244.2</v>
      </c>
      <c r="I371" s="75">
        <f>I372+I373</f>
        <v>0</v>
      </c>
      <c r="J371" s="75">
        <f t="shared" si="32"/>
        <v>244.2</v>
      </c>
    </row>
    <row r="372" spans="2:10" ht="42" x14ac:dyDescent="0.4">
      <c r="B372" s="12"/>
      <c r="C372" s="7"/>
      <c r="D372" s="39" t="s">
        <v>14</v>
      </c>
      <c r="E372" s="80" t="s">
        <v>144</v>
      </c>
      <c r="F372" s="80">
        <v>200</v>
      </c>
      <c r="G372" s="39">
        <v>13</v>
      </c>
      <c r="H372" s="75">
        <v>144.4</v>
      </c>
      <c r="I372" s="75"/>
      <c r="J372" s="75">
        <f t="shared" si="32"/>
        <v>144.4</v>
      </c>
    </row>
    <row r="373" spans="2:10" ht="21" x14ac:dyDescent="0.4">
      <c r="B373" s="12"/>
      <c r="C373" s="7"/>
      <c r="D373" s="39" t="s">
        <v>18</v>
      </c>
      <c r="E373" s="80" t="s">
        <v>144</v>
      </c>
      <c r="F373" s="80">
        <v>800</v>
      </c>
      <c r="G373" s="39">
        <v>13</v>
      </c>
      <c r="H373" s="75">
        <v>99.8</v>
      </c>
      <c r="I373" s="75"/>
      <c r="J373" s="75">
        <f t="shared" si="32"/>
        <v>99.8</v>
      </c>
    </row>
    <row r="374" spans="2:10" ht="42" x14ac:dyDescent="0.4">
      <c r="B374" s="12"/>
      <c r="C374" s="7"/>
      <c r="D374" s="39" t="s">
        <v>226</v>
      </c>
      <c r="E374" s="80" t="s">
        <v>145</v>
      </c>
      <c r="F374" s="80"/>
      <c r="G374" s="39"/>
      <c r="H374" s="75">
        <f t="shared" ref="H374:I375" si="43">H375</f>
        <v>423.5</v>
      </c>
      <c r="I374" s="75">
        <f t="shared" si="43"/>
        <v>0</v>
      </c>
      <c r="J374" s="75">
        <f t="shared" si="32"/>
        <v>423.5</v>
      </c>
    </row>
    <row r="375" spans="2:10" ht="21" x14ac:dyDescent="0.4">
      <c r="B375" s="12"/>
      <c r="C375" s="7"/>
      <c r="D375" s="39" t="s">
        <v>146</v>
      </c>
      <c r="E375" s="80" t="s">
        <v>147</v>
      </c>
      <c r="F375" s="80"/>
      <c r="G375" s="39"/>
      <c r="H375" s="75">
        <f t="shared" si="43"/>
        <v>423.5</v>
      </c>
      <c r="I375" s="75">
        <f t="shared" si="43"/>
        <v>0</v>
      </c>
      <c r="J375" s="75">
        <f t="shared" si="32"/>
        <v>423.5</v>
      </c>
    </row>
    <row r="376" spans="2:10" ht="42" x14ac:dyDescent="0.4">
      <c r="B376" s="12"/>
      <c r="C376" s="7"/>
      <c r="D376" s="39" t="s">
        <v>14</v>
      </c>
      <c r="E376" s="80" t="s">
        <v>147</v>
      </c>
      <c r="F376" s="80">
        <v>200</v>
      </c>
      <c r="G376" s="39">
        <v>13</v>
      </c>
      <c r="H376" s="75">
        <v>423.5</v>
      </c>
      <c r="I376" s="75"/>
      <c r="J376" s="75">
        <f t="shared" si="32"/>
        <v>423.5</v>
      </c>
    </row>
    <row r="377" spans="2:10" ht="63" x14ac:dyDescent="0.4">
      <c r="B377" s="12"/>
      <c r="C377" s="7"/>
      <c r="D377" s="39" t="s">
        <v>280</v>
      </c>
      <c r="E377" s="80" t="s">
        <v>148</v>
      </c>
      <c r="F377" s="80"/>
      <c r="G377" s="39"/>
      <c r="H377" s="75">
        <f>H378+H380</f>
        <v>6160.5</v>
      </c>
      <c r="I377" s="75">
        <f>I378+I380</f>
        <v>0</v>
      </c>
      <c r="J377" s="75">
        <f t="shared" ref="J377:J446" si="44">H377+I377</f>
        <v>6160.5</v>
      </c>
    </row>
    <row r="378" spans="2:10" ht="21" x14ac:dyDescent="0.4">
      <c r="B378" s="12"/>
      <c r="C378" s="7"/>
      <c r="D378" s="39" t="s">
        <v>90</v>
      </c>
      <c r="E378" s="80" t="s">
        <v>149</v>
      </c>
      <c r="F378" s="80"/>
      <c r="G378" s="39"/>
      <c r="H378" s="75">
        <f>H379</f>
        <v>5922.5</v>
      </c>
      <c r="I378" s="75">
        <f>I379</f>
        <v>0</v>
      </c>
      <c r="J378" s="75">
        <f t="shared" si="44"/>
        <v>5922.5</v>
      </c>
    </row>
    <row r="379" spans="2:10" ht="123.75" customHeight="1" x14ac:dyDescent="0.4">
      <c r="B379" s="12"/>
      <c r="C379" s="7"/>
      <c r="D379" s="39" t="s">
        <v>74</v>
      </c>
      <c r="E379" s="80" t="s">
        <v>149</v>
      </c>
      <c r="F379" s="80">
        <v>100</v>
      </c>
      <c r="G379" s="39">
        <v>13</v>
      </c>
      <c r="H379" s="75">
        <v>5922.5</v>
      </c>
      <c r="I379" s="75"/>
      <c r="J379" s="75">
        <f t="shared" si="44"/>
        <v>5922.5</v>
      </c>
    </row>
    <row r="380" spans="2:10" s="49" customFormat="1" ht="39" customHeight="1" x14ac:dyDescent="0.4">
      <c r="B380" s="50"/>
      <c r="C380" s="7"/>
      <c r="D380" s="21" t="s">
        <v>44</v>
      </c>
      <c r="E380" s="80" t="s">
        <v>442</v>
      </c>
      <c r="F380" s="80"/>
      <c r="G380" s="39"/>
      <c r="H380" s="75">
        <f t="shared" ref="H380:I380" si="45">H381</f>
        <v>238</v>
      </c>
      <c r="I380" s="75">
        <f t="shared" si="45"/>
        <v>0</v>
      </c>
      <c r="J380" s="75">
        <f t="shared" si="44"/>
        <v>238</v>
      </c>
    </row>
    <row r="381" spans="2:10" ht="42" x14ac:dyDescent="0.4">
      <c r="B381" s="12"/>
      <c r="C381" s="7"/>
      <c r="D381" s="39" t="s">
        <v>14</v>
      </c>
      <c r="E381" s="80" t="s">
        <v>442</v>
      </c>
      <c r="F381" s="80">
        <v>200</v>
      </c>
      <c r="G381" s="39"/>
      <c r="H381" s="75">
        <v>238</v>
      </c>
      <c r="I381" s="75"/>
      <c r="J381" s="75">
        <f t="shared" si="44"/>
        <v>238</v>
      </c>
    </row>
    <row r="382" spans="2:10" s="49" customFormat="1" ht="61.2" x14ac:dyDescent="0.4">
      <c r="B382" s="50"/>
      <c r="C382" s="56">
        <v>18</v>
      </c>
      <c r="D382" s="88" t="s">
        <v>358</v>
      </c>
      <c r="E382" s="41" t="s">
        <v>357</v>
      </c>
      <c r="F382" s="81"/>
      <c r="G382" s="39"/>
      <c r="H382" s="74">
        <f t="shared" ref="H382" si="46">H389</f>
        <v>3920.4</v>
      </c>
      <c r="I382" s="74">
        <f>I383+I389</f>
        <v>19294.3</v>
      </c>
      <c r="J382" s="74">
        <f t="shared" si="44"/>
        <v>23214.7</v>
      </c>
    </row>
    <row r="383" spans="2:10" s="49" customFormat="1" ht="38.4" x14ac:dyDescent="0.4">
      <c r="B383" s="50"/>
      <c r="C383" s="56"/>
      <c r="D383" s="103" t="s">
        <v>477</v>
      </c>
      <c r="E383" s="65" t="s">
        <v>481</v>
      </c>
      <c r="F383" s="65"/>
      <c r="G383" s="39"/>
      <c r="H383" s="75">
        <f t="shared" ref="H383:I385" si="47">H384</f>
        <v>0</v>
      </c>
      <c r="I383" s="75">
        <f t="shared" si="47"/>
        <v>19294.3</v>
      </c>
      <c r="J383" s="75">
        <f t="shared" ref="J383:J385" si="48">H383+I383</f>
        <v>19294.3</v>
      </c>
    </row>
    <row r="384" spans="2:10" s="49" customFormat="1" ht="21" x14ac:dyDescent="0.4">
      <c r="B384" s="50"/>
      <c r="C384" s="56"/>
      <c r="D384" s="103" t="s">
        <v>478</v>
      </c>
      <c r="E384" s="65" t="s">
        <v>482</v>
      </c>
      <c r="F384" s="65"/>
      <c r="G384" s="39"/>
      <c r="H384" s="75">
        <f t="shared" si="47"/>
        <v>0</v>
      </c>
      <c r="I384" s="75">
        <f>I385+I387</f>
        <v>19294.3</v>
      </c>
      <c r="J384" s="75">
        <f t="shared" si="48"/>
        <v>19294.3</v>
      </c>
    </row>
    <row r="385" spans="2:10" s="49" customFormat="1" ht="21" x14ac:dyDescent="0.4">
      <c r="B385" s="50"/>
      <c r="C385" s="56"/>
      <c r="D385" s="103" t="s">
        <v>479</v>
      </c>
      <c r="E385" s="65" t="s">
        <v>483</v>
      </c>
      <c r="F385" s="65"/>
      <c r="G385" s="39"/>
      <c r="H385" s="75">
        <f t="shared" si="47"/>
        <v>0</v>
      </c>
      <c r="I385" s="75">
        <f t="shared" si="47"/>
        <v>18522.5</v>
      </c>
      <c r="J385" s="75">
        <f t="shared" si="48"/>
        <v>18522.5</v>
      </c>
    </row>
    <row r="386" spans="2:10" s="49" customFormat="1" ht="38.4" x14ac:dyDescent="0.4">
      <c r="B386" s="50"/>
      <c r="C386" s="56"/>
      <c r="D386" s="101" t="s">
        <v>14</v>
      </c>
      <c r="E386" s="65" t="s">
        <v>483</v>
      </c>
      <c r="F386" s="65" t="s">
        <v>285</v>
      </c>
      <c r="G386" s="39"/>
      <c r="H386" s="74"/>
      <c r="I386" s="75">
        <v>18522.5</v>
      </c>
      <c r="J386" s="75">
        <f t="shared" si="44"/>
        <v>18522.5</v>
      </c>
    </row>
    <row r="387" spans="2:10" s="49" customFormat="1" ht="21" x14ac:dyDescent="0.4">
      <c r="B387" s="50"/>
      <c r="C387" s="56"/>
      <c r="D387" s="103" t="s">
        <v>480</v>
      </c>
      <c r="E387" s="65" t="s">
        <v>483</v>
      </c>
      <c r="F387" s="65"/>
      <c r="G387" s="39"/>
      <c r="H387" s="75">
        <f t="shared" ref="H387:I387" si="49">H388</f>
        <v>0</v>
      </c>
      <c r="I387" s="75">
        <f t="shared" si="49"/>
        <v>771.8</v>
      </c>
      <c r="J387" s="75">
        <f t="shared" ref="J387" si="50">H387+I387</f>
        <v>771.8</v>
      </c>
    </row>
    <row r="388" spans="2:10" s="49" customFormat="1" ht="38.4" x14ac:dyDescent="0.4">
      <c r="B388" s="50"/>
      <c r="C388" s="56"/>
      <c r="D388" s="101" t="s">
        <v>14</v>
      </c>
      <c r="E388" s="65" t="s">
        <v>483</v>
      </c>
      <c r="F388" s="65" t="s">
        <v>285</v>
      </c>
      <c r="G388" s="39"/>
      <c r="H388" s="74"/>
      <c r="I388" s="75">
        <v>771.8</v>
      </c>
      <c r="J388" s="75">
        <f t="shared" si="44"/>
        <v>771.8</v>
      </c>
    </row>
    <row r="389" spans="2:10" s="49" customFormat="1" ht="42" x14ac:dyDescent="0.4">
      <c r="B389" s="50"/>
      <c r="C389" s="7"/>
      <c r="D389" s="67" t="s">
        <v>359</v>
      </c>
      <c r="E389" s="65" t="s">
        <v>362</v>
      </c>
      <c r="F389" s="65"/>
      <c r="G389" s="39"/>
      <c r="H389" s="75">
        <f>H393+H390</f>
        <v>3920.4</v>
      </c>
      <c r="I389" s="75">
        <f>I393+I390</f>
        <v>0</v>
      </c>
      <c r="J389" s="75">
        <f t="shared" si="44"/>
        <v>3920.4</v>
      </c>
    </row>
    <row r="390" spans="2:10" s="49" customFormat="1" ht="73.2" customHeight="1" x14ac:dyDescent="0.4">
      <c r="B390" s="50"/>
      <c r="C390" s="7"/>
      <c r="D390" s="67" t="s">
        <v>414</v>
      </c>
      <c r="E390" s="65" t="s">
        <v>415</v>
      </c>
      <c r="F390" s="65"/>
      <c r="G390" s="39"/>
      <c r="H390" s="75">
        <f t="shared" ref="H390:I391" si="51">H391</f>
        <v>3530.4</v>
      </c>
      <c r="I390" s="75">
        <f t="shared" si="51"/>
        <v>0</v>
      </c>
      <c r="J390" s="75">
        <f t="shared" si="44"/>
        <v>3530.4</v>
      </c>
    </row>
    <row r="391" spans="2:10" s="49" customFormat="1" ht="21" x14ac:dyDescent="0.4">
      <c r="B391" s="50"/>
      <c r="C391" s="7"/>
      <c r="D391" s="67" t="s">
        <v>361</v>
      </c>
      <c r="E391" s="65" t="s">
        <v>416</v>
      </c>
      <c r="F391" s="65"/>
      <c r="G391" s="39"/>
      <c r="H391" s="75">
        <f t="shared" si="51"/>
        <v>3530.4</v>
      </c>
      <c r="I391" s="75">
        <f t="shared" si="51"/>
        <v>0</v>
      </c>
      <c r="J391" s="75">
        <f t="shared" si="44"/>
        <v>3530.4</v>
      </c>
    </row>
    <row r="392" spans="2:10" s="49" customFormat="1" ht="42" x14ac:dyDescent="0.4">
      <c r="B392" s="50"/>
      <c r="C392" s="7"/>
      <c r="D392" s="45" t="s">
        <v>14</v>
      </c>
      <c r="E392" s="65" t="s">
        <v>416</v>
      </c>
      <c r="F392" s="65" t="s">
        <v>285</v>
      </c>
      <c r="G392" s="39"/>
      <c r="H392" s="75">
        <v>3530.4</v>
      </c>
      <c r="I392" s="75"/>
      <c r="J392" s="75">
        <f t="shared" si="44"/>
        <v>3530.4</v>
      </c>
    </row>
    <row r="393" spans="2:10" s="49" customFormat="1" ht="63" x14ac:dyDescent="0.4">
      <c r="B393" s="50"/>
      <c r="C393" s="7"/>
      <c r="D393" s="67" t="s">
        <v>360</v>
      </c>
      <c r="E393" s="65" t="s">
        <v>363</v>
      </c>
      <c r="F393" s="65"/>
      <c r="G393" s="39"/>
      <c r="H393" s="75">
        <f>H394</f>
        <v>390</v>
      </c>
      <c r="I393" s="75">
        <f>I394</f>
        <v>0</v>
      </c>
      <c r="J393" s="75">
        <f t="shared" si="44"/>
        <v>390</v>
      </c>
    </row>
    <row r="394" spans="2:10" s="49" customFormat="1" ht="21" x14ac:dyDescent="0.4">
      <c r="B394" s="50"/>
      <c r="C394" s="7"/>
      <c r="D394" s="67" t="s">
        <v>361</v>
      </c>
      <c r="E394" s="65" t="s">
        <v>364</v>
      </c>
      <c r="F394" s="65"/>
      <c r="G394" s="39"/>
      <c r="H394" s="75">
        <f t="shared" ref="H394:I394" si="52">H395</f>
        <v>390</v>
      </c>
      <c r="I394" s="75">
        <f t="shared" si="52"/>
        <v>0</v>
      </c>
      <c r="J394" s="75">
        <f t="shared" si="44"/>
        <v>390</v>
      </c>
    </row>
    <row r="395" spans="2:10" s="49" customFormat="1" ht="42" x14ac:dyDescent="0.4">
      <c r="B395" s="50"/>
      <c r="C395" s="7"/>
      <c r="D395" s="45" t="s">
        <v>14</v>
      </c>
      <c r="E395" s="65" t="s">
        <v>364</v>
      </c>
      <c r="F395" s="65" t="s">
        <v>285</v>
      </c>
      <c r="G395" s="39"/>
      <c r="H395" s="75">
        <v>390</v>
      </c>
      <c r="I395" s="75"/>
      <c r="J395" s="75">
        <f t="shared" si="44"/>
        <v>390</v>
      </c>
    </row>
    <row r="396" spans="2:10" ht="81.75" customHeight="1" x14ac:dyDescent="0.4">
      <c r="B396" s="12"/>
      <c r="C396" s="56">
        <v>19</v>
      </c>
      <c r="D396" s="55" t="s">
        <v>150</v>
      </c>
      <c r="E396" s="57" t="s">
        <v>151</v>
      </c>
      <c r="F396" s="57"/>
      <c r="G396" s="9"/>
      <c r="H396" s="74">
        <f t="shared" ref="H396:I398" si="53">H397</f>
        <v>2936.2</v>
      </c>
      <c r="I396" s="74">
        <f t="shared" si="53"/>
        <v>0</v>
      </c>
      <c r="J396" s="74">
        <f t="shared" si="44"/>
        <v>2936.2</v>
      </c>
    </row>
    <row r="397" spans="2:10" ht="42" x14ac:dyDescent="0.4">
      <c r="B397" s="12"/>
      <c r="C397" s="7"/>
      <c r="D397" s="39" t="s">
        <v>152</v>
      </c>
      <c r="E397" s="80" t="s">
        <v>289</v>
      </c>
      <c r="F397" s="80"/>
      <c r="G397" s="39"/>
      <c r="H397" s="75">
        <f t="shared" si="53"/>
        <v>2936.2</v>
      </c>
      <c r="I397" s="75">
        <f t="shared" si="53"/>
        <v>0</v>
      </c>
      <c r="J397" s="75">
        <f t="shared" si="44"/>
        <v>2936.2</v>
      </c>
    </row>
    <row r="398" spans="2:10" ht="21" x14ac:dyDescent="0.4">
      <c r="B398" s="12"/>
      <c r="C398" s="7"/>
      <c r="D398" s="39" t="s">
        <v>90</v>
      </c>
      <c r="E398" s="80" t="s">
        <v>288</v>
      </c>
      <c r="F398" s="80"/>
      <c r="G398" s="39"/>
      <c r="H398" s="75">
        <f t="shared" si="53"/>
        <v>2936.2</v>
      </c>
      <c r="I398" s="75">
        <f t="shared" si="53"/>
        <v>0</v>
      </c>
      <c r="J398" s="75">
        <f t="shared" si="44"/>
        <v>2936.2</v>
      </c>
    </row>
    <row r="399" spans="2:10" ht="115.5" customHeight="1" x14ac:dyDescent="0.4">
      <c r="B399" s="12"/>
      <c r="C399" s="7"/>
      <c r="D399" s="39" t="s">
        <v>17</v>
      </c>
      <c r="E399" s="80" t="s">
        <v>288</v>
      </c>
      <c r="F399" s="80">
        <v>100</v>
      </c>
      <c r="G399" s="39">
        <v>2</v>
      </c>
      <c r="H399" s="75">
        <v>2936.2</v>
      </c>
      <c r="I399" s="75"/>
      <c r="J399" s="75">
        <f t="shared" si="44"/>
        <v>2936.2</v>
      </c>
    </row>
    <row r="400" spans="2:10" ht="40.799999999999997" x14ac:dyDescent="0.4">
      <c r="B400" s="12"/>
      <c r="C400" s="56">
        <v>20</v>
      </c>
      <c r="D400" s="9" t="s">
        <v>153</v>
      </c>
      <c r="E400" s="41" t="s">
        <v>154</v>
      </c>
      <c r="F400" s="41"/>
      <c r="G400" s="15"/>
      <c r="H400" s="74">
        <f t="shared" ref="H400:I402" si="54">H401</f>
        <v>76.8</v>
      </c>
      <c r="I400" s="74">
        <f t="shared" si="54"/>
        <v>0</v>
      </c>
      <c r="J400" s="74">
        <f t="shared" si="44"/>
        <v>76.8</v>
      </c>
    </row>
    <row r="401" spans="2:10" ht="71.25" customHeight="1" x14ac:dyDescent="0.4">
      <c r="B401" s="12"/>
      <c r="C401" s="7"/>
      <c r="D401" s="39" t="s">
        <v>155</v>
      </c>
      <c r="E401" s="80" t="s">
        <v>156</v>
      </c>
      <c r="F401" s="80"/>
      <c r="G401" s="40"/>
      <c r="H401" s="75">
        <f t="shared" si="54"/>
        <v>76.8</v>
      </c>
      <c r="I401" s="75">
        <f t="shared" si="54"/>
        <v>0</v>
      </c>
      <c r="J401" s="75">
        <f t="shared" si="44"/>
        <v>76.8</v>
      </c>
    </row>
    <row r="402" spans="2:10" ht="21" x14ac:dyDescent="0.4">
      <c r="B402" s="12"/>
      <c r="C402" s="7"/>
      <c r="D402" s="39" t="s">
        <v>90</v>
      </c>
      <c r="E402" s="80" t="s">
        <v>157</v>
      </c>
      <c r="F402" s="80"/>
      <c r="G402" s="40"/>
      <c r="H402" s="75">
        <f t="shared" si="54"/>
        <v>76.8</v>
      </c>
      <c r="I402" s="75">
        <f t="shared" si="54"/>
        <v>0</v>
      </c>
      <c r="J402" s="75">
        <f t="shared" si="44"/>
        <v>76.8</v>
      </c>
    </row>
    <row r="403" spans="2:10" ht="114" customHeight="1" x14ac:dyDescent="0.4">
      <c r="B403" s="12"/>
      <c r="C403" s="7"/>
      <c r="D403" s="39" t="s">
        <v>74</v>
      </c>
      <c r="E403" s="80" t="s">
        <v>157</v>
      </c>
      <c r="F403" s="80">
        <v>100</v>
      </c>
      <c r="G403" s="40">
        <v>3</v>
      </c>
      <c r="H403" s="75">
        <v>76.8</v>
      </c>
      <c r="I403" s="75"/>
      <c r="J403" s="75">
        <f t="shared" si="44"/>
        <v>76.8</v>
      </c>
    </row>
    <row r="404" spans="2:10" ht="40.799999999999997" x14ac:dyDescent="0.4">
      <c r="B404" s="12"/>
      <c r="C404" s="56">
        <v>21</v>
      </c>
      <c r="D404" s="9" t="s">
        <v>158</v>
      </c>
      <c r="E404" s="41" t="s">
        <v>287</v>
      </c>
      <c r="F404" s="41"/>
      <c r="G404" s="15"/>
      <c r="H404" s="74">
        <f>H405+H410+H431+H436+H439+H454</f>
        <v>143576.80000000002</v>
      </c>
      <c r="I404" s="74">
        <f>I405+I410+I431+I436+I439+I454</f>
        <v>0.90000000000000036</v>
      </c>
      <c r="J404" s="74">
        <f t="shared" si="44"/>
        <v>143577.70000000001</v>
      </c>
    </row>
    <row r="405" spans="2:10" ht="67.5" customHeight="1" x14ac:dyDescent="0.4">
      <c r="B405" s="12"/>
      <c r="C405" s="7"/>
      <c r="D405" s="39" t="s">
        <v>159</v>
      </c>
      <c r="E405" s="80" t="s">
        <v>160</v>
      </c>
      <c r="F405" s="80"/>
      <c r="G405" s="40"/>
      <c r="H405" s="75">
        <f>H406</f>
        <v>45027.8</v>
      </c>
      <c r="I405" s="75">
        <f>I406</f>
        <v>-0.8</v>
      </c>
      <c r="J405" s="75">
        <f t="shared" si="44"/>
        <v>45027</v>
      </c>
    </row>
    <row r="406" spans="2:10" ht="21" x14ac:dyDescent="0.4">
      <c r="B406" s="12"/>
      <c r="C406" s="7"/>
      <c r="D406" s="39" t="s">
        <v>90</v>
      </c>
      <c r="E406" s="80" t="s">
        <v>161</v>
      </c>
      <c r="F406" s="80"/>
      <c r="G406" s="40"/>
      <c r="H406" s="75">
        <f>H407+H408+H409</f>
        <v>45027.8</v>
      </c>
      <c r="I406" s="75">
        <f>I407+I408+I409</f>
        <v>-0.8</v>
      </c>
      <c r="J406" s="75">
        <f t="shared" si="44"/>
        <v>45027</v>
      </c>
    </row>
    <row r="407" spans="2:10" ht="119.25" customHeight="1" x14ac:dyDescent="0.4">
      <c r="B407" s="12"/>
      <c r="C407" s="7"/>
      <c r="D407" s="39" t="s">
        <v>74</v>
      </c>
      <c r="E407" s="80" t="s">
        <v>161</v>
      </c>
      <c r="F407" s="80">
        <v>100</v>
      </c>
      <c r="G407" s="40">
        <v>4</v>
      </c>
      <c r="H407" s="75">
        <v>44433.8</v>
      </c>
      <c r="I407" s="75"/>
      <c r="J407" s="75">
        <f t="shared" si="44"/>
        <v>44433.8</v>
      </c>
    </row>
    <row r="408" spans="2:10" ht="42" x14ac:dyDescent="0.4">
      <c r="B408" s="12"/>
      <c r="C408" s="7"/>
      <c r="D408" s="39" t="s">
        <v>14</v>
      </c>
      <c r="E408" s="80" t="s">
        <v>161</v>
      </c>
      <c r="F408" s="80">
        <v>200</v>
      </c>
      <c r="G408" s="40">
        <v>4</v>
      </c>
      <c r="H408" s="75">
        <v>441.9</v>
      </c>
      <c r="I408" s="75">
        <v>-0.8</v>
      </c>
      <c r="J408" s="75">
        <f t="shared" si="44"/>
        <v>441.09999999999997</v>
      </c>
    </row>
    <row r="409" spans="2:10" ht="21" x14ac:dyDescent="0.4">
      <c r="B409" s="12"/>
      <c r="C409" s="7"/>
      <c r="D409" s="39" t="s">
        <v>18</v>
      </c>
      <c r="E409" s="80" t="s">
        <v>161</v>
      </c>
      <c r="F409" s="80">
        <v>800</v>
      </c>
      <c r="G409" s="40">
        <v>4</v>
      </c>
      <c r="H409" s="75">
        <v>152.1</v>
      </c>
      <c r="I409" s="75"/>
      <c r="J409" s="75">
        <f t="shared" si="44"/>
        <v>152.1</v>
      </c>
    </row>
    <row r="410" spans="2:10" ht="53.25" customHeight="1" x14ac:dyDescent="0.4">
      <c r="B410" s="12"/>
      <c r="C410" s="7"/>
      <c r="D410" s="39" t="s">
        <v>162</v>
      </c>
      <c r="E410" s="80" t="s">
        <v>163</v>
      </c>
      <c r="F410" s="80"/>
      <c r="G410" s="40"/>
      <c r="H410" s="75">
        <f>H411+H413+H416+H419+H422+H425+H428</f>
        <v>10583.3</v>
      </c>
      <c r="I410" s="75">
        <f>I411+I413+I416+I419+I422+I425+I428</f>
        <v>0.90000000000000036</v>
      </c>
      <c r="J410" s="75">
        <f t="shared" si="44"/>
        <v>10584.199999999999</v>
      </c>
    </row>
    <row r="411" spans="2:10" ht="96.75" customHeight="1" x14ac:dyDescent="0.4">
      <c r="B411" s="12"/>
      <c r="C411" s="7"/>
      <c r="D411" s="21" t="s">
        <v>319</v>
      </c>
      <c r="E411" s="80" t="s">
        <v>164</v>
      </c>
      <c r="F411" s="80"/>
      <c r="G411" s="40"/>
      <c r="H411" s="75">
        <f>H412</f>
        <v>21.9</v>
      </c>
      <c r="I411" s="75">
        <f>I412</f>
        <v>-12.5</v>
      </c>
      <c r="J411" s="75">
        <f t="shared" si="44"/>
        <v>9.3999999999999986</v>
      </c>
    </row>
    <row r="412" spans="2:10" ht="42" x14ac:dyDescent="0.4">
      <c r="B412" s="12"/>
      <c r="C412" s="7"/>
      <c r="D412" s="39" t="s">
        <v>14</v>
      </c>
      <c r="E412" s="80" t="s">
        <v>164</v>
      </c>
      <c r="F412" s="80">
        <v>200</v>
      </c>
      <c r="G412" s="40">
        <v>5</v>
      </c>
      <c r="H412" s="75">
        <v>21.9</v>
      </c>
      <c r="I412" s="75">
        <v>-12.5</v>
      </c>
      <c r="J412" s="75">
        <f t="shared" si="44"/>
        <v>9.3999999999999986</v>
      </c>
    </row>
    <row r="413" spans="2:10" ht="63" x14ac:dyDescent="0.4">
      <c r="B413" s="12"/>
      <c r="C413" s="7"/>
      <c r="D413" s="39" t="s">
        <v>167</v>
      </c>
      <c r="E413" s="80" t="s">
        <v>168</v>
      </c>
      <c r="F413" s="80"/>
      <c r="G413" s="40"/>
      <c r="H413" s="75">
        <f>H414+H415</f>
        <v>755.8</v>
      </c>
      <c r="I413" s="75">
        <f>I414+I415</f>
        <v>0</v>
      </c>
      <c r="J413" s="75">
        <f t="shared" si="44"/>
        <v>755.8</v>
      </c>
    </row>
    <row r="414" spans="2:10" ht="84" x14ac:dyDescent="0.4">
      <c r="B414" s="12"/>
      <c r="C414" s="7"/>
      <c r="D414" s="39" t="s">
        <v>74</v>
      </c>
      <c r="E414" s="80" t="s">
        <v>168</v>
      </c>
      <c r="F414" s="80">
        <v>100</v>
      </c>
      <c r="G414" s="40"/>
      <c r="H414" s="75">
        <v>674.8</v>
      </c>
      <c r="I414" s="75"/>
      <c r="J414" s="75">
        <f t="shared" si="44"/>
        <v>674.8</v>
      </c>
    </row>
    <row r="415" spans="2:10" ht="42" x14ac:dyDescent="0.4">
      <c r="B415" s="12"/>
      <c r="C415" s="7"/>
      <c r="D415" s="39" t="s">
        <v>14</v>
      </c>
      <c r="E415" s="80" t="s">
        <v>168</v>
      </c>
      <c r="F415" s="80">
        <v>200</v>
      </c>
      <c r="G415" s="40"/>
      <c r="H415" s="75">
        <v>81</v>
      </c>
      <c r="I415" s="75"/>
      <c r="J415" s="75">
        <f t="shared" si="44"/>
        <v>81</v>
      </c>
    </row>
    <row r="416" spans="2:10" ht="66" customHeight="1" x14ac:dyDescent="0.4">
      <c r="B416" s="12"/>
      <c r="C416" s="7"/>
      <c r="D416" s="21" t="s">
        <v>318</v>
      </c>
      <c r="E416" s="80" t="s">
        <v>165</v>
      </c>
      <c r="F416" s="80"/>
      <c r="G416" s="40"/>
      <c r="H416" s="75">
        <f>H417+H418</f>
        <v>1498.6</v>
      </c>
      <c r="I416" s="75">
        <f>I417+I418</f>
        <v>13.4</v>
      </c>
      <c r="J416" s="75">
        <f t="shared" si="44"/>
        <v>1512</v>
      </c>
    </row>
    <row r="417" spans="2:10" ht="110.25" customHeight="1" x14ac:dyDescent="0.4">
      <c r="B417" s="12"/>
      <c r="C417" s="7"/>
      <c r="D417" s="39" t="s">
        <v>74</v>
      </c>
      <c r="E417" s="80" t="s">
        <v>165</v>
      </c>
      <c r="F417" s="80">
        <v>100</v>
      </c>
      <c r="G417" s="40">
        <v>4</v>
      </c>
      <c r="H417" s="75">
        <v>1336.6</v>
      </c>
      <c r="I417" s="75">
        <v>13.4</v>
      </c>
      <c r="J417" s="75">
        <f t="shared" si="44"/>
        <v>1350</v>
      </c>
    </row>
    <row r="418" spans="2:10" ht="48" customHeight="1" x14ac:dyDescent="0.4">
      <c r="B418" s="12"/>
      <c r="C418" s="7"/>
      <c r="D418" s="39" t="s">
        <v>14</v>
      </c>
      <c r="E418" s="80" t="s">
        <v>165</v>
      </c>
      <c r="F418" s="80">
        <v>200</v>
      </c>
      <c r="G418" s="40">
        <v>4</v>
      </c>
      <c r="H418" s="75">
        <v>162</v>
      </c>
      <c r="I418" s="75"/>
      <c r="J418" s="75">
        <f t="shared" si="44"/>
        <v>162</v>
      </c>
    </row>
    <row r="419" spans="2:10" s="49" customFormat="1" ht="216.6" customHeight="1" x14ac:dyDescent="0.4">
      <c r="B419" s="50"/>
      <c r="C419" s="7"/>
      <c r="D419" s="39" t="s">
        <v>169</v>
      </c>
      <c r="E419" s="80" t="s">
        <v>334</v>
      </c>
      <c r="F419" s="80"/>
      <c r="G419" s="40"/>
      <c r="H419" s="75">
        <f>H420+H421</f>
        <v>512.9</v>
      </c>
      <c r="I419" s="75">
        <f>I420+I421</f>
        <v>0</v>
      </c>
      <c r="J419" s="75">
        <f t="shared" si="44"/>
        <v>512.9</v>
      </c>
    </row>
    <row r="420" spans="2:10" s="49" customFormat="1" ht="93" customHeight="1" x14ac:dyDescent="0.4">
      <c r="B420" s="50"/>
      <c r="C420" s="7"/>
      <c r="D420" s="39" t="s">
        <v>74</v>
      </c>
      <c r="E420" s="80" t="s">
        <v>334</v>
      </c>
      <c r="F420" s="80">
        <v>100</v>
      </c>
      <c r="G420" s="40"/>
      <c r="H420" s="75">
        <v>431.9</v>
      </c>
      <c r="I420" s="75"/>
      <c r="J420" s="75">
        <f t="shared" si="44"/>
        <v>431.9</v>
      </c>
    </row>
    <row r="421" spans="2:10" s="49" customFormat="1" ht="42" x14ac:dyDescent="0.4">
      <c r="B421" s="50"/>
      <c r="C421" s="7"/>
      <c r="D421" s="39" t="s">
        <v>14</v>
      </c>
      <c r="E421" s="80" t="s">
        <v>334</v>
      </c>
      <c r="F421" s="80">
        <v>200</v>
      </c>
      <c r="G421" s="40"/>
      <c r="H421" s="75">
        <v>81</v>
      </c>
      <c r="I421" s="75"/>
      <c r="J421" s="75">
        <f t="shared" si="44"/>
        <v>81</v>
      </c>
    </row>
    <row r="422" spans="2:10" s="49" customFormat="1" ht="63" x14ac:dyDescent="0.4">
      <c r="B422" s="50"/>
      <c r="C422" s="7"/>
      <c r="D422" s="21" t="s">
        <v>333</v>
      </c>
      <c r="E422" s="80" t="s">
        <v>335</v>
      </c>
      <c r="F422" s="80"/>
      <c r="G422" s="40"/>
      <c r="H422" s="75">
        <f>H423+H424</f>
        <v>756</v>
      </c>
      <c r="I422" s="75">
        <f>I423+I424</f>
        <v>0</v>
      </c>
      <c r="J422" s="75">
        <f t="shared" si="44"/>
        <v>756</v>
      </c>
    </row>
    <row r="423" spans="2:10" s="49" customFormat="1" ht="84" x14ac:dyDescent="0.4">
      <c r="B423" s="50"/>
      <c r="C423" s="7"/>
      <c r="D423" s="39" t="s">
        <v>74</v>
      </c>
      <c r="E423" s="80" t="s">
        <v>335</v>
      </c>
      <c r="F423" s="80">
        <v>100</v>
      </c>
      <c r="G423" s="40"/>
      <c r="H423" s="75">
        <v>675</v>
      </c>
      <c r="I423" s="75"/>
      <c r="J423" s="75">
        <f t="shared" si="44"/>
        <v>675</v>
      </c>
    </row>
    <row r="424" spans="2:10" s="49" customFormat="1" ht="42" x14ac:dyDescent="0.4">
      <c r="B424" s="50"/>
      <c r="C424" s="7"/>
      <c r="D424" s="39" t="s">
        <v>14</v>
      </c>
      <c r="E424" s="80" t="s">
        <v>335</v>
      </c>
      <c r="F424" s="80">
        <v>200</v>
      </c>
      <c r="G424" s="40"/>
      <c r="H424" s="75">
        <v>81</v>
      </c>
      <c r="I424" s="75"/>
      <c r="J424" s="75">
        <f t="shared" si="44"/>
        <v>81</v>
      </c>
    </row>
    <row r="425" spans="2:10" s="49" customFormat="1" ht="63" x14ac:dyDescent="0.4">
      <c r="B425" s="50"/>
      <c r="C425" s="7"/>
      <c r="D425" s="39" t="s">
        <v>166</v>
      </c>
      <c r="E425" s="80" t="s">
        <v>336</v>
      </c>
      <c r="F425" s="80"/>
      <c r="G425" s="40"/>
      <c r="H425" s="75">
        <f>H426+H427</f>
        <v>3959.5</v>
      </c>
      <c r="I425" s="75">
        <f>I426+I427</f>
        <v>0</v>
      </c>
      <c r="J425" s="75">
        <f t="shared" si="44"/>
        <v>3959.5</v>
      </c>
    </row>
    <row r="426" spans="2:10" s="49" customFormat="1" ht="84" x14ac:dyDescent="0.4">
      <c r="B426" s="50"/>
      <c r="C426" s="7"/>
      <c r="D426" s="39" t="s">
        <v>74</v>
      </c>
      <c r="E426" s="80" t="s">
        <v>336</v>
      </c>
      <c r="F426" s="80">
        <v>100</v>
      </c>
      <c r="G426" s="40"/>
      <c r="H426" s="75">
        <v>3554.5</v>
      </c>
      <c r="I426" s="75"/>
      <c r="J426" s="75">
        <f t="shared" si="44"/>
        <v>3554.5</v>
      </c>
    </row>
    <row r="427" spans="2:10" s="49" customFormat="1" ht="42" x14ac:dyDescent="0.4">
      <c r="B427" s="50"/>
      <c r="C427" s="7"/>
      <c r="D427" s="39" t="s">
        <v>14</v>
      </c>
      <c r="E427" s="80" t="s">
        <v>336</v>
      </c>
      <c r="F427" s="80">
        <v>200</v>
      </c>
      <c r="G427" s="40"/>
      <c r="H427" s="75">
        <v>405</v>
      </c>
      <c r="I427" s="75"/>
      <c r="J427" s="75">
        <f t="shared" si="44"/>
        <v>405</v>
      </c>
    </row>
    <row r="428" spans="2:10" s="49" customFormat="1" ht="63" x14ac:dyDescent="0.4">
      <c r="B428" s="50"/>
      <c r="C428" s="7"/>
      <c r="D428" s="39" t="s">
        <v>278</v>
      </c>
      <c r="E428" s="80" t="s">
        <v>337</v>
      </c>
      <c r="F428" s="80"/>
      <c r="G428" s="40"/>
      <c r="H428" s="75">
        <f>H429+H430</f>
        <v>3078.6</v>
      </c>
      <c r="I428" s="75">
        <f>I429+I430</f>
        <v>0</v>
      </c>
      <c r="J428" s="75">
        <f t="shared" si="44"/>
        <v>3078.6</v>
      </c>
    </row>
    <row r="429" spans="2:10" s="49" customFormat="1" ht="84" x14ac:dyDescent="0.4">
      <c r="B429" s="50"/>
      <c r="C429" s="7"/>
      <c r="D429" s="39" t="s">
        <v>74</v>
      </c>
      <c r="E429" s="80" t="s">
        <v>337</v>
      </c>
      <c r="F429" s="80">
        <v>100</v>
      </c>
      <c r="G429" s="40"/>
      <c r="H429" s="75">
        <v>2835.6</v>
      </c>
      <c r="I429" s="75"/>
      <c r="J429" s="75">
        <f t="shared" si="44"/>
        <v>2835.6</v>
      </c>
    </row>
    <row r="430" spans="2:10" s="49" customFormat="1" ht="42" x14ac:dyDescent="0.4">
      <c r="B430" s="50"/>
      <c r="C430" s="7"/>
      <c r="D430" s="39" t="s">
        <v>14</v>
      </c>
      <c r="E430" s="80" t="s">
        <v>337</v>
      </c>
      <c r="F430" s="80">
        <v>200</v>
      </c>
      <c r="G430" s="40"/>
      <c r="H430" s="75">
        <v>243</v>
      </c>
      <c r="I430" s="75"/>
      <c r="J430" s="75">
        <f t="shared" si="44"/>
        <v>243</v>
      </c>
    </row>
    <row r="431" spans="2:10" ht="33" customHeight="1" x14ac:dyDescent="0.4">
      <c r="B431" s="12"/>
      <c r="C431" s="7"/>
      <c r="D431" s="39" t="s">
        <v>170</v>
      </c>
      <c r="E431" s="80" t="s">
        <v>171</v>
      </c>
      <c r="F431" s="80"/>
      <c r="G431" s="40"/>
      <c r="H431" s="75">
        <f>H432</f>
        <v>61017.200000000004</v>
      </c>
      <c r="I431" s="75">
        <f>I432</f>
        <v>0</v>
      </c>
      <c r="J431" s="75">
        <f t="shared" si="44"/>
        <v>61017.200000000004</v>
      </c>
    </row>
    <row r="432" spans="2:10" ht="42" x14ac:dyDescent="0.4">
      <c r="B432" s="12"/>
      <c r="C432" s="7"/>
      <c r="D432" s="39" t="s">
        <v>62</v>
      </c>
      <c r="E432" s="80" t="s">
        <v>172</v>
      </c>
      <c r="F432" s="80"/>
      <c r="G432" s="40"/>
      <c r="H432" s="75">
        <f>H433+H434+H435</f>
        <v>61017.200000000004</v>
      </c>
      <c r="I432" s="75">
        <f>I433+I434+I435</f>
        <v>0</v>
      </c>
      <c r="J432" s="75">
        <f t="shared" si="44"/>
        <v>61017.200000000004</v>
      </c>
    </row>
    <row r="433" spans="2:10" ht="117.75" customHeight="1" x14ac:dyDescent="0.4">
      <c r="B433" s="12"/>
      <c r="C433" s="7"/>
      <c r="D433" s="39" t="s">
        <v>74</v>
      </c>
      <c r="E433" s="80" t="s">
        <v>172</v>
      </c>
      <c r="F433" s="80">
        <v>100</v>
      </c>
      <c r="G433" s="40">
        <v>13</v>
      </c>
      <c r="H433" s="75">
        <v>42364</v>
      </c>
      <c r="I433" s="75"/>
      <c r="J433" s="75">
        <f t="shared" si="44"/>
        <v>42364</v>
      </c>
    </row>
    <row r="434" spans="2:10" ht="47.25" customHeight="1" x14ac:dyDescent="0.4">
      <c r="B434" s="12"/>
      <c r="C434" s="7"/>
      <c r="D434" s="39" t="s">
        <v>14</v>
      </c>
      <c r="E434" s="80" t="s">
        <v>172</v>
      </c>
      <c r="F434" s="80">
        <v>200</v>
      </c>
      <c r="G434" s="40">
        <v>13</v>
      </c>
      <c r="H434" s="75">
        <v>18063.900000000001</v>
      </c>
      <c r="I434" s="75"/>
      <c r="J434" s="75">
        <f t="shared" si="44"/>
        <v>18063.900000000001</v>
      </c>
    </row>
    <row r="435" spans="2:10" ht="28.5" customHeight="1" x14ac:dyDescent="0.4">
      <c r="B435" s="12"/>
      <c r="C435" s="7"/>
      <c r="D435" s="39" t="s">
        <v>18</v>
      </c>
      <c r="E435" s="80" t="s">
        <v>172</v>
      </c>
      <c r="F435" s="80">
        <v>800</v>
      </c>
      <c r="G435" s="40">
        <v>13</v>
      </c>
      <c r="H435" s="75">
        <v>589.29999999999995</v>
      </c>
      <c r="I435" s="75"/>
      <c r="J435" s="75">
        <f t="shared" si="44"/>
        <v>589.29999999999995</v>
      </c>
    </row>
    <row r="436" spans="2:10" ht="21" x14ac:dyDescent="0.4">
      <c r="B436" s="12"/>
      <c r="C436" s="7"/>
      <c r="D436" s="39" t="s">
        <v>173</v>
      </c>
      <c r="E436" s="80" t="s">
        <v>174</v>
      </c>
      <c r="F436" s="80"/>
      <c r="G436" s="40"/>
      <c r="H436" s="75">
        <f t="shared" ref="H436:I437" si="55">H437</f>
        <v>500</v>
      </c>
      <c r="I436" s="75">
        <f t="shared" si="55"/>
        <v>0</v>
      </c>
      <c r="J436" s="75">
        <f t="shared" si="44"/>
        <v>500</v>
      </c>
    </row>
    <row r="437" spans="2:10" ht="46.5" customHeight="1" x14ac:dyDescent="0.4">
      <c r="B437" s="12"/>
      <c r="C437" s="7"/>
      <c r="D437" s="39" t="s">
        <v>210</v>
      </c>
      <c r="E437" s="80" t="s">
        <v>175</v>
      </c>
      <c r="F437" s="80"/>
      <c r="G437" s="40"/>
      <c r="H437" s="75">
        <f t="shared" si="55"/>
        <v>500</v>
      </c>
      <c r="I437" s="75">
        <f t="shared" si="55"/>
        <v>0</v>
      </c>
      <c r="J437" s="75">
        <f t="shared" si="44"/>
        <v>500</v>
      </c>
    </row>
    <row r="438" spans="2:10" ht="28.5" customHeight="1" x14ac:dyDescent="0.4">
      <c r="B438" s="12"/>
      <c r="C438" s="7"/>
      <c r="D438" s="39" t="s">
        <v>18</v>
      </c>
      <c r="E438" s="80" t="s">
        <v>175</v>
      </c>
      <c r="F438" s="80">
        <v>800</v>
      </c>
      <c r="G438" s="40">
        <v>11</v>
      </c>
      <c r="H438" s="75">
        <v>500</v>
      </c>
      <c r="I438" s="75"/>
      <c r="J438" s="75">
        <f t="shared" si="44"/>
        <v>500</v>
      </c>
    </row>
    <row r="439" spans="2:10" ht="51" customHeight="1" x14ac:dyDescent="0.4">
      <c r="B439" s="12"/>
      <c r="C439" s="7"/>
      <c r="D439" s="39" t="s">
        <v>176</v>
      </c>
      <c r="E439" s="80" t="s">
        <v>177</v>
      </c>
      <c r="F439" s="80"/>
      <c r="G439" s="40"/>
      <c r="H439" s="75">
        <f>H440+H443+H446+H452</f>
        <v>22109.1</v>
      </c>
      <c r="I439" s="75">
        <f>I440+I443+I446+I450+I452</f>
        <v>0.8</v>
      </c>
      <c r="J439" s="75">
        <f t="shared" si="44"/>
        <v>22109.899999999998</v>
      </c>
    </row>
    <row r="440" spans="2:10" ht="92.25" customHeight="1" x14ac:dyDescent="0.4">
      <c r="B440" s="12"/>
      <c r="C440" s="7"/>
      <c r="D440" s="78" t="s">
        <v>178</v>
      </c>
      <c r="E440" s="81" t="s">
        <v>179</v>
      </c>
      <c r="F440" s="81"/>
      <c r="G440" s="40"/>
      <c r="H440" s="75">
        <f>H441+H442</f>
        <v>10397.299999999999</v>
      </c>
      <c r="I440" s="75">
        <f>I441+I442</f>
        <v>0</v>
      </c>
      <c r="J440" s="75">
        <f t="shared" si="44"/>
        <v>10397.299999999999</v>
      </c>
    </row>
    <row r="441" spans="2:10" ht="114" customHeight="1" x14ac:dyDescent="0.4">
      <c r="B441" s="12"/>
      <c r="C441" s="22"/>
      <c r="D441" s="39" t="s">
        <v>74</v>
      </c>
      <c r="E441" s="80" t="s">
        <v>179</v>
      </c>
      <c r="F441" s="80">
        <v>100</v>
      </c>
      <c r="G441" s="24">
        <v>13</v>
      </c>
      <c r="H441" s="75">
        <v>9481.7999999999993</v>
      </c>
      <c r="I441" s="75"/>
      <c r="J441" s="75">
        <f t="shared" si="44"/>
        <v>9481.7999999999993</v>
      </c>
    </row>
    <row r="442" spans="2:10" ht="56.25" customHeight="1" x14ac:dyDescent="0.4">
      <c r="B442" s="12"/>
      <c r="C442" s="7"/>
      <c r="D442" s="10" t="s">
        <v>14</v>
      </c>
      <c r="E442" s="42" t="s">
        <v>179</v>
      </c>
      <c r="F442" s="42">
        <v>200</v>
      </c>
      <c r="G442" s="40">
        <v>13</v>
      </c>
      <c r="H442" s="75">
        <v>915.5</v>
      </c>
      <c r="I442" s="75"/>
      <c r="J442" s="75">
        <f t="shared" si="44"/>
        <v>915.5</v>
      </c>
    </row>
    <row r="443" spans="2:10" ht="52.5" customHeight="1" x14ac:dyDescent="0.4">
      <c r="B443" s="12"/>
      <c r="C443" s="7"/>
      <c r="D443" s="39" t="s">
        <v>224</v>
      </c>
      <c r="E443" s="80" t="s">
        <v>179</v>
      </c>
      <c r="F443" s="80"/>
      <c r="G443" s="40"/>
      <c r="H443" s="75">
        <f>H444+H445</f>
        <v>3434</v>
      </c>
      <c r="I443" s="75">
        <f>I444+I445</f>
        <v>0</v>
      </c>
      <c r="J443" s="75">
        <f t="shared" si="44"/>
        <v>3434</v>
      </c>
    </row>
    <row r="444" spans="2:10" ht="107.25" customHeight="1" x14ac:dyDescent="0.4">
      <c r="B444" s="12"/>
      <c r="C444" s="7"/>
      <c r="D444" s="39" t="s">
        <v>74</v>
      </c>
      <c r="E444" s="80" t="s">
        <v>179</v>
      </c>
      <c r="F444" s="80">
        <v>100</v>
      </c>
      <c r="G444" s="40">
        <v>13</v>
      </c>
      <c r="H444" s="75">
        <v>3283.2</v>
      </c>
      <c r="I444" s="75"/>
      <c r="J444" s="75">
        <f t="shared" si="44"/>
        <v>3283.2</v>
      </c>
    </row>
    <row r="445" spans="2:10" ht="42" x14ac:dyDescent="0.4">
      <c r="B445" s="12"/>
      <c r="C445" s="7"/>
      <c r="D445" s="39" t="s">
        <v>14</v>
      </c>
      <c r="E445" s="80" t="s">
        <v>179</v>
      </c>
      <c r="F445" s="80">
        <v>200</v>
      </c>
      <c r="G445" s="40">
        <v>13</v>
      </c>
      <c r="H445" s="75">
        <v>150.80000000000001</v>
      </c>
      <c r="I445" s="75"/>
      <c r="J445" s="75">
        <f t="shared" si="44"/>
        <v>150.80000000000001</v>
      </c>
    </row>
    <row r="446" spans="2:10" ht="63" x14ac:dyDescent="0.4">
      <c r="B446" s="12"/>
      <c r="C446" s="7"/>
      <c r="D446" s="39" t="s">
        <v>259</v>
      </c>
      <c r="E446" s="80" t="s">
        <v>179</v>
      </c>
      <c r="F446" s="80"/>
      <c r="G446" s="40"/>
      <c r="H446" s="75">
        <f>H447+H448+H449</f>
        <v>7277.8</v>
      </c>
      <c r="I446" s="75">
        <f>I447+I448+I449</f>
        <v>0</v>
      </c>
      <c r="J446" s="75">
        <f t="shared" si="44"/>
        <v>7277.8</v>
      </c>
    </row>
    <row r="447" spans="2:10" ht="116.25" customHeight="1" x14ac:dyDescent="0.4">
      <c r="B447" s="12"/>
      <c r="C447" s="7"/>
      <c r="D447" s="39" t="s">
        <v>74</v>
      </c>
      <c r="E447" s="80" t="s">
        <v>179</v>
      </c>
      <c r="F447" s="80">
        <v>100</v>
      </c>
      <c r="G447" s="40">
        <v>12</v>
      </c>
      <c r="H447" s="75">
        <v>6798.4</v>
      </c>
      <c r="I447" s="75"/>
      <c r="J447" s="75">
        <f t="shared" ref="J447:J494" si="56">H447+I447</f>
        <v>6798.4</v>
      </c>
    </row>
    <row r="448" spans="2:10" ht="42" x14ac:dyDescent="0.4">
      <c r="B448" s="12"/>
      <c r="C448" s="7"/>
      <c r="D448" s="39" t="s">
        <v>14</v>
      </c>
      <c r="E448" s="80" t="s">
        <v>179</v>
      </c>
      <c r="F448" s="80">
        <v>200</v>
      </c>
      <c r="G448" s="40">
        <v>12</v>
      </c>
      <c r="H448" s="75">
        <v>388.6</v>
      </c>
      <c r="I448" s="75"/>
      <c r="J448" s="75">
        <f t="shared" si="56"/>
        <v>388.6</v>
      </c>
    </row>
    <row r="449" spans="2:10" ht="21" x14ac:dyDescent="0.4">
      <c r="B449" s="12"/>
      <c r="C449" s="7"/>
      <c r="D449" s="39" t="s">
        <v>18</v>
      </c>
      <c r="E449" s="80" t="s">
        <v>179</v>
      </c>
      <c r="F449" s="80">
        <v>800</v>
      </c>
      <c r="G449" s="40">
        <v>12</v>
      </c>
      <c r="H449" s="75">
        <v>90.8</v>
      </c>
      <c r="I449" s="75"/>
      <c r="J449" s="75">
        <f t="shared" si="56"/>
        <v>90.8</v>
      </c>
    </row>
    <row r="450" spans="2:10" s="49" customFormat="1" ht="42" x14ac:dyDescent="0.4">
      <c r="B450" s="50"/>
      <c r="C450" s="7"/>
      <c r="D450" s="39" t="s">
        <v>472</v>
      </c>
      <c r="E450" s="100" t="s">
        <v>473</v>
      </c>
      <c r="F450" s="100"/>
      <c r="G450" s="40"/>
      <c r="H450" s="75">
        <f>H451</f>
        <v>0</v>
      </c>
      <c r="I450" s="75">
        <f>I451</f>
        <v>0.8</v>
      </c>
      <c r="J450" s="75">
        <f t="shared" ref="J450" si="57">H450+I450</f>
        <v>0.8</v>
      </c>
    </row>
    <row r="451" spans="2:10" s="49" customFormat="1" ht="21" x14ac:dyDescent="0.4">
      <c r="B451" s="50"/>
      <c r="C451" s="7"/>
      <c r="D451" s="39" t="s">
        <v>18</v>
      </c>
      <c r="E451" s="100" t="s">
        <v>474</v>
      </c>
      <c r="F451" s="100">
        <v>800</v>
      </c>
      <c r="G451" s="40"/>
      <c r="H451" s="75"/>
      <c r="I451" s="75">
        <v>0.8</v>
      </c>
      <c r="J451" s="75">
        <f t="shared" si="56"/>
        <v>0.8</v>
      </c>
    </row>
    <row r="452" spans="2:10" ht="91.5" customHeight="1" x14ac:dyDescent="0.4">
      <c r="B452" s="12"/>
      <c r="C452" s="7"/>
      <c r="D452" s="39" t="s">
        <v>180</v>
      </c>
      <c r="E452" s="80" t="s">
        <v>181</v>
      </c>
      <c r="F452" s="80"/>
      <c r="G452" s="40"/>
      <c r="H452" s="75">
        <f>H453</f>
        <v>1000</v>
      </c>
      <c r="I452" s="75">
        <f>I453</f>
        <v>0</v>
      </c>
      <c r="J452" s="75">
        <f t="shared" si="56"/>
        <v>1000</v>
      </c>
    </row>
    <row r="453" spans="2:10" ht="42" x14ac:dyDescent="0.4">
      <c r="B453" s="12"/>
      <c r="C453" s="7"/>
      <c r="D453" s="39" t="s">
        <v>20</v>
      </c>
      <c r="E453" s="80" t="s">
        <v>181</v>
      </c>
      <c r="F453" s="80">
        <v>600</v>
      </c>
      <c r="G453" s="40">
        <v>3</v>
      </c>
      <c r="H453" s="75">
        <v>1000</v>
      </c>
      <c r="I453" s="75"/>
      <c r="J453" s="75">
        <f t="shared" si="56"/>
        <v>1000</v>
      </c>
    </row>
    <row r="454" spans="2:10" ht="21" x14ac:dyDescent="0.4">
      <c r="B454" s="12"/>
      <c r="C454" s="7"/>
      <c r="D454" s="39" t="s">
        <v>182</v>
      </c>
      <c r="E454" s="80" t="s">
        <v>183</v>
      </c>
      <c r="F454" s="80"/>
      <c r="G454" s="40"/>
      <c r="H454" s="75">
        <f t="shared" ref="H454:I455" si="58">H455</f>
        <v>4339.3999999999996</v>
      </c>
      <c r="I454" s="75">
        <f t="shared" si="58"/>
        <v>0</v>
      </c>
      <c r="J454" s="75">
        <f t="shared" si="56"/>
        <v>4339.3999999999996</v>
      </c>
    </row>
    <row r="455" spans="2:10" ht="42" x14ac:dyDescent="0.4">
      <c r="B455" s="12"/>
      <c r="C455" s="7"/>
      <c r="D455" s="39" t="s">
        <v>225</v>
      </c>
      <c r="E455" s="80" t="s">
        <v>184</v>
      </c>
      <c r="F455" s="80"/>
      <c r="G455" s="40"/>
      <c r="H455" s="75">
        <f t="shared" si="58"/>
        <v>4339.3999999999996</v>
      </c>
      <c r="I455" s="75">
        <f t="shared" si="58"/>
        <v>0</v>
      </c>
      <c r="J455" s="75">
        <f t="shared" si="56"/>
        <v>4339.3999999999996</v>
      </c>
    </row>
    <row r="456" spans="2:10" ht="42" x14ac:dyDescent="0.4">
      <c r="B456" s="12"/>
      <c r="C456" s="7"/>
      <c r="D456" s="39" t="s">
        <v>9</v>
      </c>
      <c r="E456" s="80" t="s">
        <v>184</v>
      </c>
      <c r="F456" s="80">
        <v>600</v>
      </c>
      <c r="G456" s="40">
        <v>9</v>
      </c>
      <c r="H456" s="75">
        <v>4339.3999999999996</v>
      </c>
      <c r="I456" s="75"/>
      <c r="J456" s="75">
        <f t="shared" si="56"/>
        <v>4339.3999999999996</v>
      </c>
    </row>
    <row r="457" spans="2:10" ht="61.2" x14ac:dyDescent="0.4">
      <c r="B457" s="12"/>
      <c r="C457" s="56">
        <v>22</v>
      </c>
      <c r="D457" s="9" t="s">
        <v>185</v>
      </c>
      <c r="E457" s="41" t="s">
        <v>186</v>
      </c>
      <c r="F457" s="41"/>
      <c r="G457" s="15"/>
      <c r="H457" s="74">
        <f t="shared" ref="H457:I457" si="59">H458</f>
        <v>18543</v>
      </c>
      <c r="I457" s="74">
        <f t="shared" si="59"/>
        <v>0</v>
      </c>
      <c r="J457" s="74">
        <f t="shared" si="56"/>
        <v>18543</v>
      </c>
    </row>
    <row r="458" spans="2:10" ht="21" x14ac:dyDescent="0.4">
      <c r="B458" s="12"/>
      <c r="C458" s="7"/>
      <c r="D458" s="39" t="s">
        <v>187</v>
      </c>
      <c r="E458" s="80" t="s">
        <v>188</v>
      </c>
      <c r="F458" s="80"/>
      <c r="G458" s="40"/>
      <c r="H458" s="75">
        <f>H459+H462</f>
        <v>18543</v>
      </c>
      <c r="I458" s="75">
        <f>I459+I462</f>
        <v>0</v>
      </c>
      <c r="J458" s="75">
        <f t="shared" si="56"/>
        <v>18543</v>
      </c>
    </row>
    <row r="459" spans="2:10" ht="21" x14ac:dyDescent="0.4">
      <c r="B459" s="12"/>
      <c r="C459" s="7"/>
      <c r="D459" s="39" t="s">
        <v>189</v>
      </c>
      <c r="E459" s="80" t="s">
        <v>190</v>
      </c>
      <c r="F459" s="80"/>
      <c r="G459" s="40"/>
      <c r="H459" s="75">
        <f>H460+H461</f>
        <v>17012</v>
      </c>
      <c r="I459" s="75">
        <f>I460+I461</f>
        <v>0</v>
      </c>
      <c r="J459" s="75">
        <f t="shared" si="56"/>
        <v>17012</v>
      </c>
    </row>
    <row r="460" spans="2:10" ht="117" customHeight="1" x14ac:dyDescent="0.4">
      <c r="B460" s="12"/>
      <c r="C460" s="7"/>
      <c r="D460" s="39" t="s">
        <v>74</v>
      </c>
      <c r="E460" s="80" t="s">
        <v>190</v>
      </c>
      <c r="F460" s="80">
        <v>100</v>
      </c>
      <c r="G460" s="40">
        <v>6</v>
      </c>
      <c r="H460" s="75">
        <v>15742</v>
      </c>
      <c r="I460" s="75"/>
      <c r="J460" s="75">
        <f t="shared" si="56"/>
        <v>15742</v>
      </c>
    </row>
    <row r="461" spans="2:10" ht="42" x14ac:dyDescent="0.4">
      <c r="B461" s="12"/>
      <c r="C461" s="7"/>
      <c r="D461" s="39" t="s">
        <v>14</v>
      </c>
      <c r="E461" s="80" t="s">
        <v>190</v>
      </c>
      <c r="F461" s="80">
        <v>200</v>
      </c>
      <c r="G461" s="40">
        <v>6</v>
      </c>
      <c r="H461" s="75">
        <v>1270</v>
      </c>
      <c r="I461" s="75"/>
      <c r="J461" s="75">
        <f t="shared" si="56"/>
        <v>1270</v>
      </c>
    </row>
    <row r="462" spans="2:10" s="49" customFormat="1" ht="42" x14ac:dyDescent="0.4">
      <c r="B462" s="50"/>
      <c r="C462" s="7"/>
      <c r="D462" s="21" t="s">
        <v>44</v>
      </c>
      <c r="E462" s="66" t="s">
        <v>425</v>
      </c>
      <c r="F462" s="66"/>
      <c r="G462" s="40"/>
      <c r="H462" s="75">
        <f t="shared" ref="H462:I468" si="60">H463</f>
        <v>1531</v>
      </c>
      <c r="I462" s="75">
        <f t="shared" si="60"/>
        <v>0</v>
      </c>
      <c r="J462" s="75">
        <f t="shared" si="56"/>
        <v>1531</v>
      </c>
    </row>
    <row r="463" spans="2:10" s="49" customFormat="1" ht="42" x14ac:dyDescent="0.4">
      <c r="B463" s="50"/>
      <c r="C463" s="7"/>
      <c r="D463" s="45" t="s">
        <v>14</v>
      </c>
      <c r="E463" s="66" t="s">
        <v>425</v>
      </c>
      <c r="F463" s="66" t="s">
        <v>285</v>
      </c>
      <c r="G463" s="40"/>
      <c r="H463" s="75">
        <v>1531</v>
      </c>
      <c r="I463" s="75"/>
      <c r="J463" s="75">
        <f t="shared" si="56"/>
        <v>1531</v>
      </c>
    </row>
    <row r="464" spans="2:10" s="49" customFormat="1" ht="21" x14ac:dyDescent="0.4">
      <c r="B464" s="50"/>
      <c r="C464" s="7"/>
      <c r="D464" s="89" t="s">
        <v>426</v>
      </c>
      <c r="E464" s="72" t="s">
        <v>429</v>
      </c>
      <c r="F464" s="66"/>
      <c r="G464" s="40"/>
      <c r="H464" s="74">
        <f t="shared" si="60"/>
        <v>1600</v>
      </c>
      <c r="I464" s="74">
        <f t="shared" si="60"/>
        <v>0</v>
      </c>
      <c r="J464" s="74">
        <f t="shared" si="56"/>
        <v>1600</v>
      </c>
    </row>
    <row r="465" spans="2:10" s="49" customFormat="1" ht="42" x14ac:dyDescent="0.4">
      <c r="B465" s="50"/>
      <c r="C465" s="7"/>
      <c r="D465" s="45" t="s">
        <v>427</v>
      </c>
      <c r="E465" s="66" t="s">
        <v>430</v>
      </c>
      <c r="F465" s="66"/>
      <c r="G465" s="40"/>
      <c r="H465" s="75">
        <f t="shared" si="60"/>
        <v>1600</v>
      </c>
      <c r="I465" s="75">
        <f t="shared" si="60"/>
        <v>0</v>
      </c>
      <c r="J465" s="75">
        <f t="shared" si="56"/>
        <v>1600</v>
      </c>
    </row>
    <row r="466" spans="2:10" s="49" customFormat="1" ht="21" x14ac:dyDescent="0.4">
      <c r="B466" s="50"/>
      <c r="C466" s="7"/>
      <c r="D466" s="21" t="s">
        <v>428</v>
      </c>
      <c r="E466" s="66" t="s">
        <v>430</v>
      </c>
      <c r="F466" s="66" t="s">
        <v>431</v>
      </c>
      <c r="G466" s="40"/>
      <c r="H466" s="75">
        <v>1600</v>
      </c>
      <c r="I466" s="75"/>
      <c r="J466" s="75">
        <f t="shared" si="56"/>
        <v>1600</v>
      </c>
    </row>
    <row r="467" spans="2:10" ht="28.5" customHeight="1" x14ac:dyDescent="0.4">
      <c r="B467" s="12"/>
      <c r="C467" s="56">
        <v>23</v>
      </c>
      <c r="D467" s="9" t="s">
        <v>191</v>
      </c>
      <c r="E467" s="41" t="s">
        <v>192</v>
      </c>
      <c r="F467" s="41"/>
      <c r="G467" s="9"/>
      <c r="H467" s="74">
        <f t="shared" si="60"/>
        <v>2456.6</v>
      </c>
      <c r="I467" s="74">
        <f t="shared" si="60"/>
        <v>1185.4000000000001</v>
      </c>
      <c r="J467" s="74">
        <f t="shared" si="56"/>
        <v>3642</v>
      </c>
    </row>
    <row r="468" spans="2:10" ht="30" customHeight="1" x14ac:dyDescent="0.4">
      <c r="B468" s="12"/>
      <c r="C468" s="7"/>
      <c r="D468" s="39" t="s">
        <v>214</v>
      </c>
      <c r="E468" s="80" t="s">
        <v>215</v>
      </c>
      <c r="F468" s="80"/>
      <c r="G468" s="39"/>
      <c r="H468" s="75">
        <f t="shared" si="60"/>
        <v>2456.6</v>
      </c>
      <c r="I468" s="75">
        <f t="shared" si="60"/>
        <v>1185.4000000000001</v>
      </c>
      <c r="J468" s="75">
        <f t="shared" si="56"/>
        <v>3642</v>
      </c>
    </row>
    <row r="469" spans="2:10" ht="21" x14ac:dyDescent="0.4">
      <c r="B469" s="12"/>
      <c r="C469" s="7"/>
      <c r="D469" s="39" t="s">
        <v>216</v>
      </c>
      <c r="E469" s="80" t="s">
        <v>215</v>
      </c>
      <c r="F469" s="80">
        <v>700</v>
      </c>
      <c r="G469" s="39"/>
      <c r="H469" s="75">
        <v>2456.6</v>
      </c>
      <c r="I469" s="75">
        <v>1185.4000000000001</v>
      </c>
      <c r="J469" s="75">
        <f t="shared" si="56"/>
        <v>3642</v>
      </c>
    </row>
    <row r="470" spans="2:10" ht="40.799999999999997" x14ac:dyDescent="0.4">
      <c r="B470" s="12"/>
      <c r="C470" s="56">
        <v>24</v>
      </c>
      <c r="D470" s="9" t="s">
        <v>265</v>
      </c>
      <c r="E470" s="41" t="s">
        <v>193</v>
      </c>
      <c r="F470" s="41"/>
      <c r="G470" s="15"/>
      <c r="H470" s="74">
        <f>H471+H474+H478</f>
        <v>5949.2999999999993</v>
      </c>
      <c r="I470" s="74">
        <f>I471+I474+I478</f>
        <v>0</v>
      </c>
      <c r="J470" s="74">
        <f t="shared" si="56"/>
        <v>5949.2999999999993</v>
      </c>
    </row>
    <row r="471" spans="2:10" ht="21" x14ac:dyDescent="0.4">
      <c r="B471" s="12"/>
      <c r="C471" s="7"/>
      <c r="D471" s="39" t="s">
        <v>194</v>
      </c>
      <c r="E471" s="80" t="s">
        <v>195</v>
      </c>
      <c r="F471" s="80"/>
      <c r="G471" s="40"/>
      <c r="H471" s="75">
        <f t="shared" ref="H471:I472" si="61">H472</f>
        <v>1753.2</v>
      </c>
      <c r="I471" s="75">
        <f t="shared" si="61"/>
        <v>0</v>
      </c>
      <c r="J471" s="75">
        <f t="shared" si="56"/>
        <v>1753.2</v>
      </c>
    </row>
    <row r="472" spans="2:10" ht="21" x14ac:dyDescent="0.4">
      <c r="B472" s="12"/>
      <c r="C472" s="7"/>
      <c r="D472" s="39" t="s">
        <v>90</v>
      </c>
      <c r="E472" s="80" t="s">
        <v>196</v>
      </c>
      <c r="F472" s="80"/>
      <c r="G472" s="40"/>
      <c r="H472" s="75">
        <f t="shared" si="61"/>
        <v>1753.2</v>
      </c>
      <c r="I472" s="75">
        <f t="shared" si="61"/>
        <v>0</v>
      </c>
      <c r="J472" s="75">
        <f t="shared" si="56"/>
        <v>1753.2</v>
      </c>
    </row>
    <row r="473" spans="2:10" ht="117" customHeight="1" x14ac:dyDescent="0.4">
      <c r="B473" s="12"/>
      <c r="C473" s="7"/>
      <c r="D473" s="39" t="s">
        <v>74</v>
      </c>
      <c r="E473" s="80" t="s">
        <v>196</v>
      </c>
      <c r="F473" s="80">
        <v>100</v>
      </c>
      <c r="G473" s="40">
        <v>6</v>
      </c>
      <c r="H473" s="75">
        <v>1753.2</v>
      </c>
      <c r="I473" s="75"/>
      <c r="J473" s="75">
        <f t="shared" si="56"/>
        <v>1753.2</v>
      </c>
    </row>
    <row r="474" spans="2:10" ht="21" x14ac:dyDescent="0.4">
      <c r="B474" s="12"/>
      <c r="C474" s="7"/>
      <c r="D474" s="39" t="s">
        <v>197</v>
      </c>
      <c r="E474" s="80" t="s">
        <v>198</v>
      </c>
      <c r="F474" s="80"/>
      <c r="G474" s="40"/>
      <c r="H474" s="75">
        <f>H475</f>
        <v>3998.2</v>
      </c>
      <c r="I474" s="75">
        <f>I475</f>
        <v>0</v>
      </c>
      <c r="J474" s="75">
        <f t="shared" si="56"/>
        <v>3998.2</v>
      </c>
    </row>
    <row r="475" spans="2:10" ht="21" x14ac:dyDescent="0.4">
      <c r="B475" s="12"/>
      <c r="C475" s="7"/>
      <c r="D475" s="39" t="s">
        <v>90</v>
      </c>
      <c r="E475" s="80" t="s">
        <v>199</v>
      </c>
      <c r="F475" s="80"/>
      <c r="G475" s="40"/>
      <c r="H475" s="75">
        <f>H476+H477</f>
        <v>3998.2</v>
      </c>
      <c r="I475" s="75">
        <f>I476+I477</f>
        <v>0</v>
      </c>
      <c r="J475" s="75">
        <f t="shared" si="56"/>
        <v>3998.2</v>
      </c>
    </row>
    <row r="476" spans="2:10" ht="119.25" customHeight="1" x14ac:dyDescent="0.4">
      <c r="B476" s="12"/>
      <c r="C476" s="7"/>
      <c r="D476" s="39" t="s">
        <v>74</v>
      </c>
      <c r="E476" s="80" t="s">
        <v>199</v>
      </c>
      <c r="F476" s="80">
        <v>100</v>
      </c>
      <c r="G476" s="40">
        <v>6</v>
      </c>
      <c r="H476" s="75">
        <v>3979.2</v>
      </c>
      <c r="I476" s="75"/>
      <c r="J476" s="75">
        <f t="shared" si="56"/>
        <v>3979.2</v>
      </c>
    </row>
    <row r="477" spans="2:10" ht="21" x14ac:dyDescent="0.4">
      <c r="B477" s="12"/>
      <c r="C477" s="7"/>
      <c r="D477" s="39" t="s">
        <v>18</v>
      </c>
      <c r="E477" s="80" t="s">
        <v>199</v>
      </c>
      <c r="F477" s="80">
        <v>800</v>
      </c>
      <c r="G477" s="40">
        <v>6</v>
      </c>
      <c r="H477" s="75">
        <v>19</v>
      </c>
      <c r="I477" s="75"/>
      <c r="J477" s="75">
        <f t="shared" si="56"/>
        <v>19</v>
      </c>
    </row>
    <row r="478" spans="2:10" s="49" customFormat="1" ht="21" x14ac:dyDescent="0.4">
      <c r="B478" s="50"/>
      <c r="C478" s="7"/>
      <c r="D478" s="67" t="s">
        <v>432</v>
      </c>
      <c r="E478" s="66" t="s">
        <v>435</v>
      </c>
      <c r="F478" s="65"/>
      <c r="G478" s="40"/>
      <c r="H478" s="75">
        <f t="shared" ref="H478:I479" si="62">H479</f>
        <v>197.9</v>
      </c>
      <c r="I478" s="75">
        <f t="shared" si="62"/>
        <v>0</v>
      </c>
      <c r="J478" s="75">
        <f t="shared" si="56"/>
        <v>197.9</v>
      </c>
    </row>
    <row r="479" spans="2:10" s="49" customFormat="1" ht="63" x14ac:dyDescent="0.4">
      <c r="B479" s="50"/>
      <c r="C479" s="7"/>
      <c r="D479" s="90" t="s">
        <v>433</v>
      </c>
      <c r="E479" s="65" t="s">
        <v>436</v>
      </c>
      <c r="F479" s="65"/>
      <c r="G479" s="40"/>
      <c r="H479" s="75">
        <f t="shared" si="62"/>
        <v>197.9</v>
      </c>
      <c r="I479" s="75">
        <f t="shared" si="62"/>
        <v>0</v>
      </c>
      <c r="J479" s="75">
        <f t="shared" si="56"/>
        <v>197.9</v>
      </c>
    </row>
    <row r="480" spans="2:10" s="49" customFormat="1" ht="84" x14ac:dyDescent="0.4">
      <c r="B480" s="50"/>
      <c r="C480" s="7"/>
      <c r="D480" s="90" t="s">
        <v>434</v>
      </c>
      <c r="E480" s="65" t="s">
        <v>436</v>
      </c>
      <c r="F480" s="65" t="s">
        <v>285</v>
      </c>
      <c r="G480" s="40"/>
      <c r="H480" s="75">
        <v>197.9</v>
      </c>
      <c r="I480" s="75"/>
      <c r="J480" s="75">
        <f t="shared" si="56"/>
        <v>197.9</v>
      </c>
    </row>
    <row r="481" spans="2:10" ht="57.6" customHeight="1" x14ac:dyDescent="0.4">
      <c r="B481" s="12"/>
      <c r="C481" s="56">
        <v>25</v>
      </c>
      <c r="D481" s="9" t="s">
        <v>200</v>
      </c>
      <c r="E481" s="41" t="s">
        <v>201</v>
      </c>
      <c r="F481" s="41"/>
      <c r="G481" s="15"/>
      <c r="H481" s="74">
        <f>H482+H484+H490+H492</f>
        <v>1175.2</v>
      </c>
      <c r="I481" s="74">
        <f>I482+I484+I490+I492</f>
        <v>0</v>
      </c>
      <c r="J481" s="74">
        <f t="shared" si="56"/>
        <v>1175.2</v>
      </c>
    </row>
    <row r="482" spans="2:10" s="49" customFormat="1" ht="57.6" customHeight="1" x14ac:dyDescent="0.4">
      <c r="B482" s="50"/>
      <c r="C482" s="56"/>
      <c r="D482" s="39" t="s">
        <v>206</v>
      </c>
      <c r="E482" s="80" t="s">
        <v>207</v>
      </c>
      <c r="F482" s="80"/>
      <c r="G482" s="40"/>
      <c r="H482" s="75">
        <f>H483</f>
        <v>195.8</v>
      </c>
      <c r="I482" s="75">
        <f>I483</f>
        <v>0</v>
      </c>
      <c r="J482" s="75">
        <f t="shared" si="56"/>
        <v>195.8</v>
      </c>
    </row>
    <row r="483" spans="2:10" s="49" customFormat="1" ht="57.6" customHeight="1" x14ac:dyDescent="0.4">
      <c r="B483" s="50"/>
      <c r="C483" s="56"/>
      <c r="D483" s="39" t="s">
        <v>15</v>
      </c>
      <c r="E483" s="80" t="s">
        <v>207</v>
      </c>
      <c r="F483" s="80">
        <v>300</v>
      </c>
      <c r="G483" s="40">
        <v>1</v>
      </c>
      <c r="H483" s="75">
        <v>195.8</v>
      </c>
      <c r="I483" s="75"/>
      <c r="J483" s="75">
        <f t="shared" si="56"/>
        <v>195.8</v>
      </c>
    </row>
    <row r="484" spans="2:10" ht="50.4" customHeight="1" x14ac:dyDescent="0.4">
      <c r="B484" s="12"/>
      <c r="C484" s="7"/>
      <c r="D484" s="39" t="s">
        <v>202</v>
      </c>
      <c r="E484" s="80" t="s">
        <v>203</v>
      </c>
      <c r="F484" s="80"/>
      <c r="G484" s="40"/>
      <c r="H484" s="75">
        <f>H489</f>
        <v>20</v>
      </c>
      <c r="I484" s="75">
        <f>I489</f>
        <v>0</v>
      </c>
      <c r="J484" s="75">
        <f t="shared" si="56"/>
        <v>20</v>
      </c>
    </row>
    <row r="485" spans="2:10" s="49" customFormat="1" ht="51.6" hidden="1" customHeight="1" x14ac:dyDescent="0.4">
      <c r="B485" s="50"/>
      <c r="C485" s="7"/>
      <c r="D485" s="39"/>
      <c r="E485" s="80"/>
      <c r="F485" s="80"/>
      <c r="G485" s="40"/>
      <c r="H485" s="75"/>
      <c r="I485" s="75"/>
      <c r="J485" s="75">
        <f t="shared" si="56"/>
        <v>0</v>
      </c>
    </row>
    <row r="486" spans="2:10" s="49" customFormat="1" ht="51.6" hidden="1" customHeight="1" x14ac:dyDescent="0.4">
      <c r="B486" s="50"/>
      <c r="C486" s="7"/>
      <c r="D486" s="39"/>
      <c r="E486" s="80"/>
      <c r="F486" s="80"/>
      <c r="G486" s="40"/>
      <c r="H486" s="75"/>
      <c r="I486" s="75"/>
      <c r="J486" s="75">
        <f t="shared" si="56"/>
        <v>0</v>
      </c>
    </row>
    <row r="487" spans="2:10" s="49" customFormat="1" ht="51.6" hidden="1" customHeight="1" x14ac:dyDescent="0.4">
      <c r="B487" s="50"/>
      <c r="C487" s="7"/>
      <c r="D487" s="39"/>
      <c r="E487" s="80"/>
      <c r="F487" s="80"/>
      <c r="G487" s="40"/>
      <c r="H487" s="75"/>
      <c r="I487" s="75"/>
      <c r="J487" s="75">
        <f t="shared" si="56"/>
        <v>0</v>
      </c>
    </row>
    <row r="488" spans="2:10" s="49" customFormat="1" ht="51.6" hidden="1" customHeight="1" x14ac:dyDescent="0.4">
      <c r="B488" s="50"/>
      <c r="C488" s="7"/>
      <c r="D488" s="39"/>
      <c r="E488" s="80"/>
      <c r="F488" s="80"/>
      <c r="G488" s="40"/>
      <c r="H488" s="75"/>
      <c r="I488" s="75"/>
      <c r="J488" s="75">
        <f t="shared" si="56"/>
        <v>0</v>
      </c>
    </row>
    <row r="489" spans="2:10" ht="48.75" customHeight="1" x14ac:dyDescent="0.4">
      <c r="B489" s="12"/>
      <c r="C489" s="7"/>
      <c r="D489" s="39" t="s">
        <v>14</v>
      </c>
      <c r="E489" s="80" t="s">
        <v>203</v>
      </c>
      <c r="F489" s="80">
        <v>200</v>
      </c>
      <c r="G489" s="40">
        <v>4</v>
      </c>
      <c r="H489" s="75">
        <v>20</v>
      </c>
      <c r="I489" s="75"/>
      <c r="J489" s="75">
        <f t="shared" si="56"/>
        <v>20</v>
      </c>
    </row>
    <row r="490" spans="2:10" ht="70.5" customHeight="1" x14ac:dyDescent="0.4">
      <c r="B490" s="12"/>
      <c r="C490" s="7"/>
      <c r="D490" s="39" t="s">
        <v>204</v>
      </c>
      <c r="E490" s="80" t="s">
        <v>205</v>
      </c>
      <c r="F490" s="80"/>
      <c r="G490" s="40"/>
      <c r="H490" s="75">
        <f>H491</f>
        <v>531.4</v>
      </c>
      <c r="I490" s="75">
        <f>I491</f>
        <v>0</v>
      </c>
      <c r="J490" s="75">
        <f t="shared" si="56"/>
        <v>531.4</v>
      </c>
    </row>
    <row r="491" spans="2:10" ht="48" customHeight="1" x14ac:dyDescent="0.4">
      <c r="B491" s="12"/>
      <c r="C491" s="7"/>
      <c r="D491" s="39" t="s">
        <v>14</v>
      </c>
      <c r="E491" s="80" t="s">
        <v>205</v>
      </c>
      <c r="F491" s="80">
        <v>200</v>
      </c>
      <c r="G491" s="40">
        <v>5</v>
      </c>
      <c r="H491" s="75">
        <v>531.4</v>
      </c>
      <c r="I491" s="75"/>
      <c r="J491" s="75">
        <f t="shared" si="56"/>
        <v>531.4</v>
      </c>
    </row>
    <row r="492" spans="2:10" s="49" customFormat="1" ht="48" customHeight="1" x14ac:dyDescent="0.4">
      <c r="B492" s="50"/>
      <c r="C492" s="7"/>
      <c r="D492" s="29" t="s">
        <v>405</v>
      </c>
      <c r="E492" s="80" t="s">
        <v>404</v>
      </c>
      <c r="F492" s="80"/>
      <c r="G492" s="40"/>
      <c r="H492" s="75">
        <f>H493</f>
        <v>428</v>
      </c>
      <c r="I492" s="75">
        <f>I493</f>
        <v>0</v>
      </c>
      <c r="J492" s="75">
        <f t="shared" si="56"/>
        <v>428</v>
      </c>
    </row>
    <row r="493" spans="2:10" s="49" customFormat="1" ht="48" customHeight="1" x14ac:dyDescent="0.4">
      <c r="B493" s="50"/>
      <c r="C493" s="7"/>
      <c r="D493" s="36" t="s">
        <v>20</v>
      </c>
      <c r="E493" s="80" t="s">
        <v>404</v>
      </c>
      <c r="F493" s="80">
        <v>600</v>
      </c>
      <c r="G493" s="40"/>
      <c r="H493" s="75">
        <v>428</v>
      </c>
      <c r="I493" s="75"/>
      <c r="J493" s="75">
        <f t="shared" si="56"/>
        <v>428</v>
      </c>
    </row>
    <row r="494" spans="2:10" s="49" customFormat="1" ht="21" x14ac:dyDescent="0.4">
      <c r="B494" s="50"/>
      <c r="C494" s="54"/>
      <c r="D494" s="9" t="s">
        <v>208</v>
      </c>
      <c r="E494" s="15"/>
      <c r="F494" s="15"/>
      <c r="G494" s="15"/>
      <c r="H494" s="74">
        <f>H28+H106+H121+H130+H155+H163+H170+H186+H203+H225+H263+H293+H308+H312+H334+H347+H357+H396+H400+H404+H457+H467+H470+H481+H382+H464</f>
        <v>1647217.0999999999</v>
      </c>
      <c r="I494" s="74">
        <f>I28+I106+I121+I130+I155+I163+I170+I186+I203+I225+I263+I293+I308+I312+I334+I347+I357+I396+I400+I404+I457+I467+I470+I481+I382+I464</f>
        <v>106141.3</v>
      </c>
      <c r="J494" s="74">
        <f t="shared" si="56"/>
        <v>1753358.4</v>
      </c>
    </row>
    <row r="495" spans="2:10" ht="23.4" customHeight="1" x14ac:dyDescent="0.4">
      <c r="B495" s="12"/>
      <c r="H495" s="70"/>
      <c r="J495" s="95" t="s">
        <v>470</v>
      </c>
    </row>
    <row r="496" spans="2:10" ht="21" x14ac:dyDescent="0.4">
      <c r="B496" s="12"/>
    </row>
    <row r="497" spans="2:10" ht="22.8" x14ac:dyDescent="0.4">
      <c r="B497" s="12"/>
      <c r="C497" s="134" t="s">
        <v>396</v>
      </c>
      <c r="D497" s="115"/>
    </row>
    <row r="498" spans="2:10" ht="22.8" x14ac:dyDescent="0.4">
      <c r="B498" s="12"/>
      <c r="C498" s="37" t="s">
        <v>397</v>
      </c>
      <c r="D498" s="47"/>
      <c r="E498" s="48"/>
      <c r="F498" s="48"/>
      <c r="G498" s="48"/>
    </row>
    <row r="499" spans="2:10" ht="22.8" x14ac:dyDescent="0.4">
      <c r="B499" s="12"/>
      <c r="C499" s="37" t="s">
        <v>263</v>
      </c>
      <c r="D499" s="53"/>
      <c r="E499" s="53"/>
      <c r="F499" s="53"/>
      <c r="G499" s="53"/>
    </row>
    <row r="500" spans="2:10" ht="22.8" x14ac:dyDescent="0.4">
      <c r="B500" s="12"/>
      <c r="C500" s="37" t="s">
        <v>398</v>
      </c>
      <c r="D500" s="53"/>
      <c r="E500" s="53"/>
      <c r="F500" s="51"/>
      <c r="G500" s="132"/>
      <c r="H500" s="115"/>
      <c r="J500" s="93" t="s">
        <v>467</v>
      </c>
    </row>
    <row r="501" spans="2:10" ht="22.8" x14ac:dyDescent="0.4">
      <c r="C501" s="46"/>
      <c r="D501" s="53"/>
      <c r="E501" s="53"/>
      <c r="F501" s="52"/>
      <c r="G501" s="52"/>
    </row>
    <row r="502" spans="2:10" x14ac:dyDescent="0.3">
      <c r="C502" s="4"/>
    </row>
    <row r="503" spans="2:10" x14ac:dyDescent="0.3">
      <c r="F503" s="1"/>
    </row>
  </sheetData>
  <mergeCells count="46">
    <mergeCell ref="C31:C33"/>
    <mergeCell ref="D31:D33"/>
    <mergeCell ref="F75:F76"/>
    <mergeCell ref="E75:E76"/>
    <mergeCell ref="F31:F33"/>
    <mergeCell ref="E31:E33"/>
    <mergeCell ref="C49:C51"/>
    <mergeCell ref="E49:E51"/>
    <mergeCell ref="D53:D54"/>
    <mergeCell ref="E53:E54"/>
    <mergeCell ref="F53:F54"/>
    <mergeCell ref="D49:D51"/>
    <mergeCell ref="F49:F51"/>
    <mergeCell ref="G500:H500"/>
    <mergeCell ref="E206:E207"/>
    <mergeCell ref="E237:E238"/>
    <mergeCell ref="F206:F207"/>
    <mergeCell ref="C497:D497"/>
    <mergeCell ref="C206:C207"/>
    <mergeCell ref="D206:D207"/>
    <mergeCell ref="D119:D120"/>
    <mergeCell ref="D75:D76"/>
    <mergeCell ref="C119:C120"/>
    <mergeCell ref="D237:D238"/>
    <mergeCell ref="F237:F238"/>
    <mergeCell ref="I119:I120"/>
    <mergeCell ref="H9:J9"/>
    <mergeCell ref="H11:J11"/>
    <mergeCell ref="H12:J12"/>
    <mergeCell ref="H13:J13"/>
    <mergeCell ref="H14:J14"/>
    <mergeCell ref="C20:J20"/>
    <mergeCell ref="C21:J21"/>
    <mergeCell ref="C22:J22"/>
    <mergeCell ref="C23:J23"/>
    <mergeCell ref="F16:G16"/>
    <mergeCell ref="F17:G17"/>
    <mergeCell ref="E119:E120"/>
    <mergeCell ref="F119:F120"/>
    <mergeCell ref="H119:H120"/>
    <mergeCell ref="C75:C76"/>
    <mergeCell ref="H3:J3"/>
    <mergeCell ref="H4:J4"/>
    <mergeCell ref="H5:J5"/>
    <mergeCell ref="H6:J6"/>
    <mergeCell ref="C18:J18"/>
  </mergeCells>
  <pageMargins left="0.78740157480314965" right="0.62992125984251968" top="1.0629921259842521" bottom="0.51181102362204722" header="0.31496062992125984" footer="0.31496062992125984"/>
  <pageSetup paperSize="9" scale="65" fitToHeight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5"/>
  <sheetViews>
    <sheetView workbookViewId="0">
      <selection activeCell="D25" sqref="D25"/>
    </sheetView>
  </sheetViews>
  <sheetFormatPr defaultRowHeight="14.4" x14ac:dyDescent="0.3"/>
  <sheetData>
    <row r="1" spans="2:5" x14ac:dyDescent="0.3">
      <c r="B1">
        <v>-2378.1999999999998</v>
      </c>
    </row>
    <row r="2" spans="2:5" x14ac:dyDescent="0.3">
      <c r="B2">
        <v>-0.1</v>
      </c>
    </row>
    <row r="3" spans="2:5" x14ac:dyDescent="0.3">
      <c r="B3">
        <v>812</v>
      </c>
    </row>
    <row r="4" spans="2:5" x14ac:dyDescent="0.3">
      <c r="B4">
        <v>20000</v>
      </c>
    </row>
    <row r="5" spans="2:5" x14ac:dyDescent="0.3">
      <c r="B5">
        <v>-20000</v>
      </c>
    </row>
    <row r="6" spans="2:5" x14ac:dyDescent="0.3">
      <c r="B6">
        <v>1752.92</v>
      </c>
      <c r="C6" s="2">
        <f>B1+B2+B3+B4+B5+B6</f>
        <v>186.6200000000008</v>
      </c>
    </row>
    <row r="7" spans="2:5" x14ac:dyDescent="0.3">
      <c r="B7">
        <v>-444.72</v>
      </c>
    </row>
    <row r="8" spans="2:5" x14ac:dyDescent="0.3">
      <c r="B8">
        <v>55</v>
      </c>
    </row>
    <row r="9" spans="2:5" x14ac:dyDescent="0.3">
      <c r="B9">
        <v>603</v>
      </c>
    </row>
    <row r="10" spans="2:5" x14ac:dyDescent="0.3">
      <c r="B10" s="3">
        <v>-65.673000000000002</v>
      </c>
      <c r="C10">
        <f>B7+B8+B9+B12</f>
        <v>-186.72000000000003</v>
      </c>
    </row>
    <row r="11" spans="2:5" x14ac:dyDescent="0.3">
      <c r="B11" s="3">
        <v>36.56</v>
      </c>
    </row>
    <row r="12" spans="2:5" x14ac:dyDescent="0.3">
      <c r="B12">
        <v>-400</v>
      </c>
      <c r="C12" s="2">
        <f>B7+B8+B9+B10+B11+B12</f>
        <v>-215.83300000000003</v>
      </c>
      <c r="D12">
        <v>-186.72</v>
      </c>
      <c r="E12">
        <f>215.833-186.72</f>
        <v>29.113</v>
      </c>
    </row>
    <row r="13" spans="2:5" x14ac:dyDescent="0.3">
      <c r="B13">
        <v>53</v>
      </c>
    </row>
    <row r="14" spans="2:5" x14ac:dyDescent="0.3">
      <c r="B14">
        <v>-33</v>
      </c>
    </row>
    <row r="15" spans="2:5" x14ac:dyDescent="0.3">
      <c r="B15">
        <v>-20</v>
      </c>
      <c r="C15">
        <f>B13+B14+B15</f>
        <v>0</v>
      </c>
    </row>
    <row r="16" spans="2:5" x14ac:dyDescent="0.3">
      <c r="C16" s="2">
        <f>C6+C12+C15</f>
        <v>-29.212999999999226</v>
      </c>
      <c r="D16">
        <f>C6+D12+C15</f>
        <v>-9.9999999999198508E-2</v>
      </c>
    </row>
    <row r="25" spans="3:4" x14ac:dyDescent="0.3">
      <c r="C25">
        <f>603+55</f>
        <v>658</v>
      </c>
      <c r="D25" s="3">
        <f>B10+B11</f>
        <v>-29.113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2024-01-22T05:40:17Z</dcterms:modified>
</cp:coreProperties>
</file>